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192.168.1.222\Share\0700_建設キャリアアップシステム_能力評価制度_とび技能者\開発原本\"/>
    </mc:Choice>
  </mc:AlternateContent>
  <xr:revisionPtr revIDLastSave="0" documentId="13_ncr:1_{B83F8A33-21AA-4835-98BC-A674B0877B46}" xr6:coauthVersionLast="47" xr6:coauthVersionMax="47" xr10:uidLastSave="{00000000-0000-0000-0000-000000000000}"/>
  <bookViews>
    <workbookView xWindow="-120" yWindow="-120" windowWidth="29040" windowHeight="15720" xr2:uid="{AC64E739-EFCC-4FD5-B6B3-3D28832373AA}"/>
  </bookViews>
  <sheets>
    <sheet name="申請前にご確認ください" sheetId="20" r:id="rId1"/>
    <sheet name="様式１" sheetId="1" r:id="rId2"/>
    <sheet name="様式2" sheetId="2" r:id="rId3"/>
    <sheet name="新様式3" sheetId="17" r:id="rId4"/>
    <sheet name="旧様式3" sheetId="3" state="hidden" r:id="rId5"/>
    <sheet name="CCUS就業履歴数の見方" sheetId="19" r:id="rId6"/>
    <sheet name="申請書類送り状" sheetId="7" r:id="rId7"/>
    <sheet name="確認" sheetId="6" state="hidden" r:id="rId8"/>
    <sheet name="転送" sheetId="10" state="hidden" r:id="rId9"/>
    <sheet name="パス" sheetId="12" state="hidden" r:id="rId10"/>
    <sheet name="プルダウン" sheetId="13" state="hidden" r:id="rId11"/>
    <sheet name="経験年数入力方法" sheetId="4" state="hidden" r:id="rId12"/>
    <sheet name="注意事項" sheetId="8" state="hidden" r:id="rId13"/>
    <sheet name="注意事項 (2)" sheetId="11" state="hidden" r:id="rId14"/>
    <sheet name="資格コード一覧" sheetId="9" state="hidden" r:id="rId15"/>
  </sheets>
  <definedNames>
    <definedName name="_xlnm.Print_Area" localSheetId="5">CCUS就業履歴数の見方!$A$1:$L$33</definedName>
    <definedName name="_xlnm.Print_Area" localSheetId="7">確認!$B$2:$BC$27,確認!$B$29:$BC$60</definedName>
    <definedName name="_xlnm.Print_Area" localSheetId="4">旧様式3!$A$4:$BC$44</definedName>
    <definedName name="_xlnm.Print_Area" localSheetId="3">新様式3!$B$4:$BC$43</definedName>
    <definedName name="_xlnm.Print_Area" localSheetId="6">申請書類送り状!$B$2:$H$51</definedName>
    <definedName name="_xlnm.Print_Area" localSheetId="0">申請前にご確認ください!$B$1:$D$10</definedName>
    <definedName name="_xlnm.Print_Area" localSheetId="12">注意事項!$D$3:$I$17</definedName>
    <definedName name="_xlnm.Print_Area" localSheetId="13">'注意事項 (2)'!$D$3:$H$17</definedName>
    <definedName name="_xlnm.Print_Area" localSheetId="1">様式１!$B$5:$BC$50</definedName>
    <definedName name="_xlnm.Print_Area" localSheetId="2">様式2!$B$4:$BC$46</definedName>
    <definedName name="レベル">様式１!$BO$73:$BW$73</definedName>
    <definedName name="レベル２">様式１!$BP$74:$BP$89</definedName>
    <definedName name="レベル２コピー">様式１!$CM$74:$CM$96</definedName>
    <definedName name="レベル３">様式１!$BS$74:$BS$98</definedName>
    <definedName name="レベル３コピー">様式１!$CN$74:$CN$96</definedName>
    <definedName name="レベル４">様式１!$BW$74:$BW$77</definedName>
    <definedName name="レベル４コピー">様式１!$CO$74:$CO$96</definedName>
    <definedName name="レベルコピー">様式１!$CL$73:$CO$73</definedName>
    <definedName name="レベルを選択">様式１!$BO$74</definedName>
    <definedName name="会員区分">プルダウン!$D$3:$D$4</definedName>
    <definedName name="期間要件">様式１!$CE$74:$CH$76</definedName>
    <definedName name="元号">様式１!$CJ$74:$CJ$77</definedName>
    <definedName name="現レベル">プルダウン!$H$3:$H$6</definedName>
    <definedName name="資格コード">様式１!$CB$74:$CC$99</definedName>
    <definedName name="資格のコード">様式１!$CB$73:$CC$103</definedName>
    <definedName name="所属団体">プルダウン!$F$3:$F$11</definedName>
    <definedName name="都道府県">プルダウン!$B$3:$B$49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29" i="17" l="1"/>
  <c r="AM26" i="17"/>
  <c r="AM23" i="17"/>
  <c r="I17" i="17" l="1"/>
  <c r="H24" i="19"/>
  <c r="G24" i="19"/>
  <c r="F24" i="19"/>
  <c r="D24" i="19"/>
  <c r="J23" i="19"/>
  <c r="E23" i="19"/>
  <c r="I23" i="19" s="1"/>
  <c r="J22" i="19"/>
  <c r="J24" i="19" s="1"/>
  <c r="E22" i="19"/>
  <c r="E24" i="19" s="1"/>
  <c r="AH36" i="1"/>
  <c r="CS2" i="17"/>
  <c r="BY6" i="10" s="1"/>
  <c r="CO2" i="17"/>
  <c r="BU6" i="10" s="1"/>
  <c r="CT6" i="17"/>
  <c r="CS6" i="17"/>
  <c r="CR6" i="17"/>
  <c r="CQ6" i="17"/>
  <c r="CP6" i="17"/>
  <c r="CO6" i="17"/>
  <c r="AH40" i="1"/>
  <c r="AH32" i="1"/>
  <c r="I22" i="19" l="1"/>
  <c r="I24" i="19" s="1"/>
  <c r="CQ2" i="17"/>
  <c r="BW6" i="10" s="1"/>
  <c r="AW4" i="17"/>
  <c r="AJ13" i="17"/>
  <c r="J13" i="17"/>
  <c r="I20" i="17"/>
  <c r="I18" i="17"/>
  <c r="I19" i="2"/>
  <c r="I17" i="2"/>
  <c r="AY10" i="17"/>
  <c r="AT10" i="17"/>
  <c r="AL10" i="17"/>
  <c r="AY9" i="2"/>
  <c r="AT9" i="2"/>
  <c r="AL9" i="2"/>
  <c r="AJ12" i="17"/>
  <c r="H12" i="17"/>
  <c r="H11" i="2"/>
  <c r="AJ11" i="2"/>
  <c r="H13" i="2"/>
  <c r="J12" i="2"/>
  <c r="BD18" i="1"/>
  <c r="AS40" i="1"/>
  <c r="AS36" i="1"/>
  <c r="AS32" i="1"/>
  <c r="B30" i="17"/>
  <c r="BE29" i="17"/>
  <c r="B27" i="17"/>
  <c r="BE26" i="17"/>
  <c r="BE23" i="17"/>
  <c r="AU6" i="10"/>
  <c r="Q37" i="17" l="1"/>
  <c r="Q39" i="17"/>
  <c r="Q41" i="17"/>
  <c r="BD47" i="1"/>
  <c r="BC58" i="6" l="1"/>
  <c r="BC25" i="6"/>
  <c r="H2" i="7"/>
  <c r="H17" i="7"/>
  <c r="C4" i="10"/>
  <c r="D4" i="10" s="1"/>
  <c r="E4" i="10" s="1"/>
  <c r="F4" i="10" s="1"/>
  <c r="G4" i="10" s="1"/>
  <c r="H4" i="10" s="1"/>
  <c r="I4" i="10" s="1"/>
  <c r="J4" i="10" s="1"/>
  <c r="K4" i="10" s="1"/>
  <c r="L4" i="10" s="1"/>
  <c r="M4" i="10" s="1"/>
  <c r="N4" i="10" s="1"/>
  <c r="O4" i="10" s="1"/>
  <c r="P4" i="10" s="1"/>
  <c r="Q4" i="10" s="1"/>
  <c r="R4" i="10" s="1"/>
  <c r="S4" i="10" s="1"/>
  <c r="T4" i="10" s="1"/>
  <c r="U4" i="10" s="1"/>
  <c r="V4" i="10" s="1"/>
  <c r="W4" i="10" s="1"/>
  <c r="X4" i="10" s="1"/>
  <c r="Y4" i="10" s="1"/>
  <c r="Z4" i="10" s="1"/>
  <c r="AA4" i="10" s="1"/>
  <c r="AB4" i="10" s="1"/>
  <c r="AC4" i="10" s="1"/>
  <c r="AD4" i="10" s="1"/>
  <c r="AE4" i="10" s="1"/>
  <c r="AF4" i="10" s="1"/>
  <c r="AG4" i="10" s="1"/>
  <c r="AH4" i="10" s="1"/>
  <c r="AI4" i="10" s="1"/>
  <c r="AJ4" i="10" s="1"/>
  <c r="AK4" i="10" s="1"/>
  <c r="AL4" i="10" s="1"/>
  <c r="AM4" i="10" s="1"/>
  <c r="AN4" i="10" s="1"/>
  <c r="AO4" i="10" s="1"/>
  <c r="AP4" i="10" s="1"/>
  <c r="AQ4" i="10" s="1"/>
  <c r="AR4" i="10" s="1"/>
  <c r="AS4" i="10" s="1"/>
  <c r="AT4" i="10" s="1"/>
  <c r="AU4" i="10" s="1"/>
  <c r="AV4" i="10" s="1"/>
  <c r="AW4" i="10" s="1"/>
  <c r="AX4" i="10" s="1"/>
  <c r="AY4" i="10" s="1"/>
  <c r="AZ4" i="10" s="1"/>
  <c r="BA4" i="10" s="1"/>
  <c r="BB4" i="10" s="1"/>
  <c r="BC4" i="10" s="1"/>
  <c r="BD4" i="10" s="1"/>
  <c r="BE4" i="10" s="1"/>
  <c r="BF4" i="10" s="1"/>
  <c r="BG4" i="10" s="1"/>
  <c r="BH4" i="10" s="1"/>
  <c r="BI4" i="10" s="1"/>
  <c r="BJ4" i="10" s="1"/>
  <c r="BK4" i="10" s="1"/>
  <c r="BL4" i="10" s="1"/>
  <c r="BM4" i="10" s="1"/>
  <c r="BN4" i="10" s="1"/>
  <c r="BO4" i="10" s="1"/>
  <c r="BP4" i="10" s="1"/>
  <c r="BQ4" i="10" s="1"/>
  <c r="BR4" i="10" s="1"/>
  <c r="BS4" i="10" s="1"/>
  <c r="BT4" i="10" s="1"/>
  <c r="BU4" i="10" s="1"/>
  <c r="BV4" i="10" s="1"/>
  <c r="BW4" i="10" s="1"/>
  <c r="BX4" i="10" s="1"/>
  <c r="BY4" i="10" s="1"/>
  <c r="BZ4" i="10" s="1"/>
  <c r="CA4" i="10" s="1"/>
  <c r="CB4" i="10" s="1"/>
  <c r="CC4" i="10" s="1"/>
  <c r="CD4" i="10" s="1"/>
  <c r="CE4" i="10" s="1"/>
  <c r="CF4" i="10" s="1"/>
  <c r="CG4" i="10" s="1"/>
  <c r="CH4" i="10" s="1"/>
  <c r="CI4" i="10" s="1"/>
  <c r="CJ4" i="10" s="1"/>
  <c r="H57" i="6"/>
  <c r="AO59" i="6"/>
  <c r="AO26" i="6"/>
  <c r="AV6" i="10" l="1"/>
  <c r="AT6" i="10"/>
  <c r="AS6" i="10"/>
  <c r="AR6" i="10"/>
  <c r="AQ6" i="10"/>
  <c r="H6" i="7" s="1"/>
  <c r="AP6" i="10" l="1"/>
  <c r="AO6" i="10"/>
  <c r="AN6" i="10"/>
  <c r="AM6" i="10"/>
  <c r="H5" i="7"/>
  <c r="X3" i="6"/>
  <c r="AK6" i="10"/>
  <c r="B31" i="2"/>
  <c r="BD45" i="1"/>
  <c r="BD17" i="1"/>
  <c r="BD16" i="1"/>
  <c r="BP106" i="1"/>
  <c r="J56" i="6"/>
  <c r="Y56" i="6"/>
  <c r="X56" i="6"/>
  <c r="W56" i="6"/>
  <c r="V56" i="6"/>
  <c r="T56" i="6"/>
  <c r="S56" i="6"/>
  <c r="Q56" i="6"/>
  <c r="P56" i="6"/>
  <c r="O56" i="6"/>
  <c r="N56" i="6"/>
  <c r="M56" i="6"/>
  <c r="L56" i="6"/>
  <c r="K56" i="6"/>
  <c r="I34" i="6"/>
  <c r="I35" i="6"/>
  <c r="AK36" i="6"/>
  <c r="X36" i="6"/>
  <c r="S36" i="6"/>
  <c r="N36" i="6"/>
  <c r="AJ56" i="6"/>
  <c r="AJ55" i="6"/>
  <c r="H55" i="6"/>
  <c r="B2" i="6" s="1"/>
  <c r="B6" i="10"/>
  <c r="AV9" i="3"/>
  <c r="AQ9" i="3"/>
  <c r="AI9" i="3"/>
  <c r="AW4" i="2"/>
  <c r="AW4" i="3"/>
  <c r="M18" i="3"/>
  <c r="AJ12" i="2"/>
  <c r="I12" i="6"/>
  <c r="AL6" i="10"/>
  <c r="G6" i="10"/>
  <c r="F6" i="10"/>
  <c r="B59" i="6" l="1"/>
  <c r="X60" i="6"/>
  <c r="H2" i="12" a="1"/>
  <c r="H2" i="12" s="1"/>
  <c r="G2" i="12" s="1"/>
  <c r="C2" i="12" a="1"/>
  <c r="C2" i="12" s="1"/>
  <c r="B2" i="12" s="1"/>
  <c r="C1" i="12" a="1"/>
  <c r="C1" i="12" s="1"/>
  <c r="B1" i="12" l="1"/>
  <c r="B3" i="12" s="1"/>
  <c r="C3" i="12" s="1"/>
  <c r="C6" i="10" l="1"/>
  <c r="AJ6" i="10" l="1"/>
  <c r="AI6" i="10"/>
  <c r="AH6" i="10"/>
  <c r="I6" i="10"/>
  <c r="H6" i="10"/>
  <c r="H4" i="7"/>
  <c r="AC23" i="1" l="1"/>
  <c r="BL12" i="6" l="1"/>
  <c r="CE21" i="3" l="1"/>
  <c r="BD36" i="2"/>
  <c r="BD35" i="2"/>
  <c r="BD30" i="2"/>
  <c r="BD29" i="2"/>
  <c r="BD31" i="2" s="1"/>
  <c r="BL28" i="2" s="1"/>
  <c r="BD24" i="2"/>
  <c r="BD23" i="2"/>
  <c r="BD25" i="2" s="1"/>
  <c r="BL22" i="2" s="1"/>
  <c r="I16" i="2"/>
  <c r="BD37" i="2" l="1"/>
  <c r="BL34" i="2" s="1"/>
  <c r="B27" i="1"/>
  <c r="B25" i="1"/>
  <c r="AC27" i="1"/>
  <c r="AC25" i="1"/>
  <c r="B23" i="1"/>
  <c r="BU2" i="1" l="1"/>
  <c r="CX2" i="2" l="1"/>
  <c r="BR6" i="10" s="1"/>
  <c r="CW2" i="2"/>
  <c r="BQ6" i="10" s="1"/>
  <c r="CV2" i="2"/>
  <c r="BP6" i="10" s="1"/>
  <c r="CU2" i="2"/>
  <c r="BO6" i="10" s="1"/>
  <c r="CT2" i="2"/>
  <c r="BN6" i="10" s="1"/>
  <c r="CS2" i="2"/>
  <c r="BM6" i="10" s="1"/>
  <c r="CP2" i="2"/>
  <c r="BJ6" i="10" s="1"/>
  <c r="CO2" i="2"/>
  <c r="BI6" i="10" s="1"/>
  <c r="CN2" i="2"/>
  <c r="BH6" i="10" s="1"/>
  <c r="CM2" i="2"/>
  <c r="BG6" i="10" s="1"/>
  <c r="CL2" i="2"/>
  <c r="BF6" i="10" s="1"/>
  <c r="CK2" i="2"/>
  <c r="BE6" i="10" s="1"/>
  <c r="CH2" i="2"/>
  <c r="BB6" i="10" s="1"/>
  <c r="CG2" i="2"/>
  <c r="BA6" i="10" s="1"/>
  <c r="CF2" i="2"/>
  <c r="AZ6" i="10" s="1"/>
  <c r="CE2" i="2"/>
  <c r="AY6" i="10" s="1"/>
  <c r="CD2" i="2"/>
  <c r="AX6" i="10" s="1"/>
  <c r="CC2" i="2"/>
  <c r="AW6" i="10" s="1"/>
  <c r="CB2" i="2"/>
  <c r="CA2" i="2"/>
  <c r="BZ2" i="2"/>
  <c r="BY2" i="2"/>
  <c r="BX2" i="2"/>
  <c r="BY2" i="1"/>
  <c r="O6" i="10" s="1"/>
  <c r="CA2" i="1"/>
  <c r="Q6" i="10" s="1"/>
  <c r="CX2" i="1"/>
  <c r="CW2" i="1"/>
  <c r="CV2" i="1"/>
  <c r="CU2" i="1"/>
  <c r="CT2" i="1"/>
  <c r="CS2" i="1"/>
  <c r="CR2" i="1"/>
  <c r="CK2" i="1"/>
  <c r="AA6" i="10" s="1"/>
  <c r="CJ2" i="1"/>
  <c r="Z6" i="10" s="1"/>
  <c r="CI2" i="1"/>
  <c r="Y6" i="10" s="1"/>
  <c r="CH2" i="1"/>
  <c r="X6" i="10" s="1"/>
  <c r="CG2" i="1"/>
  <c r="W6" i="10" s="1"/>
  <c r="CF2" i="1"/>
  <c r="V6" i="10" s="1"/>
  <c r="CE2" i="1"/>
  <c r="U6" i="10" s="1"/>
  <c r="CD2" i="1"/>
  <c r="T6" i="10" s="1"/>
  <c r="CB2" i="1"/>
  <c r="R6" i="10" s="1"/>
  <c r="CC2" i="1"/>
  <c r="S6" i="10" s="1"/>
  <c r="BX2" i="1"/>
  <c r="N6" i="10" s="1"/>
  <c r="BW2" i="1"/>
  <c r="M6" i="10" s="1"/>
  <c r="BV2" i="1"/>
  <c r="L6" i="10" s="1"/>
  <c r="K6" i="10"/>
  <c r="BT2" i="1"/>
  <c r="J6" i="10" s="1"/>
  <c r="BS2" i="1"/>
  <c r="BR2" i="1"/>
  <c r="CO76" i="1"/>
  <c r="CO77" i="1"/>
  <c r="CO78" i="1"/>
  <c r="CO79" i="1"/>
  <c r="CO80" i="1"/>
  <c r="CO81" i="1"/>
  <c r="CO82" i="1"/>
  <c r="CO83" i="1"/>
  <c r="CO84" i="1"/>
  <c r="CO85" i="1"/>
  <c r="CO86" i="1"/>
  <c r="CO87" i="1"/>
  <c r="CO88" i="1"/>
  <c r="CO89" i="1"/>
  <c r="CO90" i="1"/>
  <c r="CO91" i="1"/>
  <c r="CO92" i="1"/>
  <c r="CO93" i="1"/>
  <c r="CO94" i="1"/>
  <c r="CO95" i="1"/>
  <c r="CO96" i="1"/>
  <c r="CO75" i="1"/>
  <c r="CN76" i="1"/>
  <c r="CN77" i="1"/>
  <c r="CN78" i="1"/>
  <c r="CN79" i="1"/>
  <c r="CN80" i="1"/>
  <c r="CN81" i="1"/>
  <c r="CN82" i="1"/>
  <c r="CN83" i="1"/>
  <c r="CN84" i="1"/>
  <c r="CN85" i="1"/>
  <c r="CN86" i="1"/>
  <c r="CN87" i="1"/>
  <c r="CN88" i="1"/>
  <c r="CN89" i="1"/>
  <c r="CN90" i="1"/>
  <c r="CN91" i="1"/>
  <c r="CN92" i="1"/>
  <c r="CN93" i="1"/>
  <c r="CN94" i="1"/>
  <c r="CN95" i="1"/>
  <c r="CN96" i="1"/>
  <c r="CN75" i="1"/>
  <c r="CM76" i="1"/>
  <c r="CM77" i="1"/>
  <c r="CM78" i="1"/>
  <c r="CM79" i="1"/>
  <c r="CM80" i="1"/>
  <c r="CM81" i="1"/>
  <c r="CM82" i="1"/>
  <c r="CM83" i="1"/>
  <c r="CM84" i="1"/>
  <c r="CM85" i="1"/>
  <c r="CM86" i="1"/>
  <c r="CM87" i="1"/>
  <c r="CM88" i="1"/>
  <c r="CM89" i="1"/>
  <c r="CM90" i="1"/>
  <c r="CM91" i="1"/>
  <c r="CM92" i="1"/>
  <c r="CM93" i="1"/>
  <c r="CM94" i="1"/>
  <c r="CM95" i="1"/>
  <c r="CM96" i="1"/>
  <c r="CM75" i="1"/>
  <c r="BQ2" i="1" l="1"/>
  <c r="E6" i="10" s="1"/>
  <c r="BP2" i="1"/>
  <c r="D6" i="10" s="1"/>
  <c r="CO21" i="6" l="1"/>
  <c r="AL21" i="6" l="1"/>
  <c r="DQ3" i="6" s="1"/>
  <c r="CJ6" i="10" s="1"/>
  <c r="B39" i="6"/>
  <c r="H13" i="3"/>
  <c r="AJ12" i="3"/>
  <c r="J12" i="3"/>
  <c r="AJ11" i="3"/>
  <c r="H11" i="3"/>
  <c r="BD23" i="3" l="1"/>
  <c r="BD24" i="3"/>
  <c r="BD25" i="3"/>
  <c r="BD26" i="3"/>
  <c r="BD27" i="3"/>
  <c r="BD28" i="3"/>
  <c r="BD29" i="3"/>
  <c r="BD30" i="3"/>
  <c r="BD31" i="3"/>
  <c r="BD32" i="3"/>
  <c r="BD33" i="3"/>
  <c r="BD22" i="3"/>
  <c r="BD34" i="3" l="1"/>
  <c r="CE26" i="3" s="1"/>
  <c r="E17" i="7" l="1"/>
  <c r="C40" i="7" s="1"/>
  <c r="E38" i="7"/>
  <c r="E37" i="7"/>
  <c r="E36" i="7"/>
  <c r="E35" i="7"/>
  <c r="E34" i="7"/>
  <c r="E33" i="7"/>
  <c r="BN23" i="1" l="1"/>
  <c r="BD22" i="1"/>
  <c r="BO24" i="1"/>
  <c r="BN24" i="1"/>
  <c r="BZ2" i="1"/>
  <c r="P6" i="10" s="1"/>
  <c r="AU50" i="6"/>
  <c r="AR27" i="1" l="1"/>
  <c r="Q27" i="1"/>
  <c r="AR25" i="1"/>
  <c r="Q25" i="1"/>
  <c r="AR23" i="1"/>
  <c r="Q23" i="1"/>
  <c r="K50" i="6"/>
  <c r="Q47" i="6"/>
  <c r="N47" i="6"/>
  <c r="K47" i="6"/>
  <c r="Q44" i="6"/>
  <c r="N44" i="6"/>
  <c r="I10" i="6"/>
  <c r="I9" i="6"/>
  <c r="I31" i="6" l="1"/>
  <c r="BL9" i="6"/>
  <c r="I32" i="6"/>
  <c r="BL10" i="6"/>
  <c r="B50" i="6"/>
  <c r="B47" i="6"/>
  <c r="B44" i="6"/>
  <c r="CE18" i="3"/>
  <c r="BL19" i="2"/>
  <c r="M15" i="3"/>
  <c r="M16" i="3"/>
  <c r="L37" i="4"/>
  <c r="L36" i="4"/>
  <c r="L35" i="4"/>
  <c r="L34" i="4"/>
  <c r="L33" i="4"/>
  <c r="L32" i="4"/>
  <c r="L31" i="4"/>
  <c r="L30" i="4"/>
  <c r="L29" i="4"/>
  <c r="L28" i="4"/>
  <c r="L27" i="4"/>
  <c r="L26" i="4"/>
  <c r="L25" i="4"/>
  <c r="L24" i="4"/>
  <c r="L23" i="4"/>
  <c r="L22" i="4"/>
  <c r="L21" i="4"/>
  <c r="L20" i="4"/>
  <c r="L19" i="4"/>
  <c r="L18" i="4"/>
  <c r="L17" i="4"/>
  <c r="L16" i="4"/>
  <c r="L15" i="4"/>
  <c r="L14" i="4"/>
  <c r="L13" i="4"/>
  <c r="L12" i="4"/>
  <c r="L11" i="4"/>
  <c r="L10" i="4"/>
  <c r="L9" i="4"/>
  <c r="L8" i="4"/>
  <c r="L7" i="4"/>
  <c r="L6" i="4"/>
  <c r="L5" i="4"/>
  <c r="H10" i="4"/>
  <c r="H11" i="4"/>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9" i="4"/>
  <c r="BV96" i="1" l="1"/>
  <c r="BV95" i="1"/>
  <c r="BV94" i="1"/>
  <c r="BV93" i="1"/>
  <c r="BV92" i="1"/>
  <c r="BV91" i="1"/>
  <c r="BV90" i="1"/>
  <c r="BV89" i="1"/>
  <c r="BV88" i="1"/>
  <c r="BV87" i="1"/>
  <c r="BV86" i="1"/>
  <c r="BV85" i="1"/>
  <c r="BV84" i="1"/>
  <c r="BU82" i="1"/>
  <c r="BU81" i="1"/>
  <c r="BM24" i="1"/>
  <c r="BU99" i="1" l="1"/>
  <c r="N48" i="6" s="1"/>
  <c r="N49" i="6" s="1"/>
  <c r="BV99" i="1"/>
  <c r="BL33" i="3" l="1"/>
  <c r="BK33" i="3"/>
  <c r="BH33" i="3"/>
  <c r="BF33" i="3"/>
  <c r="BG33" i="3" s="1"/>
  <c r="BE33" i="3"/>
  <c r="BL32" i="3"/>
  <c r="BK32" i="3"/>
  <c r="BH32" i="3"/>
  <c r="BF32" i="3"/>
  <c r="BG32" i="3" s="1"/>
  <c r="BE32" i="3"/>
  <c r="BL31" i="3"/>
  <c r="BK31" i="3"/>
  <c r="BH31" i="3"/>
  <c r="BF31" i="3"/>
  <c r="BG31" i="3" s="1"/>
  <c r="BE31" i="3"/>
  <c r="BL30" i="3"/>
  <c r="BK30" i="3"/>
  <c r="BH30" i="3"/>
  <c r="BF30" i="3"/>
  <c r="BG30" i="3" s="1"/>
  <c r="BE30" i="3"/>
  <c r="BL29" i="3"/>
  <c r="BK29" i="3"/>
  <c r="BH29" i="3"/>
  <c r="BF29" i="3"/>
  <c r="BG29" i="3" s="1"/>
  <c r="BE29" i="3"/>
  <c r="BL28" i="3"/>
  <c r="BK28" i="3"/>
  <c r="BH28" i="3"/>
  <c r="BF28" i="3"/>
  <c r="BG28" i="3" s="1"/>
  <c r="BE28" i="3"/>
  <c r="BL27" i="3"/>
  <c r="BK27" i="3"/>
  <c r="BH27" i="3"/>
  <c r="BF27" i="3"/>
  <c r="BG27" i="3" s="1"/>
  <c r="BE27" i="3"/>
  <c r="BL26" i="3"/>
  <c r="BK26" i="3"/>
  <c r="BH26" i="3"/>
  <c r="BF26" i="3"/>
  <c r="BG26" i="3" s="1"/>
  <c r="BE26" i="3"/>
  <c r="BL25" i="3"/>
  <c r="BK25" i="3"/>
  <c r="BH25" i="3"/>
  <c r="BF25" i="3"/>
  <c r="BG25" i="3" s="1"/>
  <c r="BE25" i="3"/>
  <c r="BL24" i="3"/>
  <c r="BK24" i="3"/>
  <c r="BH24" i="3"/>
  <c r="BF24" i="3"/>
  <c r="BG24" i="3" s="1"/>
  <c r="BE24" i="3"/>
  <c r="BK23" i="3"/>
  <c r="BH23" i="3"/>
  <c r="BF23" i="3"/>
  <c r="BG23" i="3" s="1"/>
  <c r="BL23" i="3" s="1"/>
  <c r="BE23" i="3"/>
  <c r="BL22" i="3"/>
  <c r="BH22" i="3"/>
  <c r="BF22" i="3"/>
  <c r="BE22" i="3"/>
  <c r="BH21" i="3"/>
  <c r="BF21" i="3"/>
  <c r="BE21" i="3"/>
  <c r="BG21" i="3" l="1"/>
  <c r="BK21" i="3" s="1"/>
  <c r="BI30" i="3"/>
  <c r="BJ30" i="3" s="1"/>
  <c r="AW30" i="3" s="1"/>
  <c r="BI27" i="3"/>
  <c r="BJ27" i="3" s="1"/>
  <c r="AW27" i="3" s="1"/>
  <c r="BG22" i="3"/>
  <c r="BI26" i="3"/>
  <c r="BJ26" i="3" s="1"/>
  <c r="AW26" i="3" s="1"/>
  <c r="BI31" i="3"/>
  <c r="BJ31" i="3" s="1"/>
  <c r="AW31" i="3" s="1"/>
  <c r="BI23" i="3"/>
  <c r="BJ23" i="3" s="1"/>
  <c r="AW23" i="3" s="1"/>
  <c r="BI32" i="3"/>
  <c r="BJ32" i="3" s="1"/>
  <c r="BI24" i="3"/>
  <c r="BJ24" i="3" s="1"/>
  <c r="AW24" i="3" s="1"/>
  <c r="BH34" i="3"/>
  <c r="BI28" i="3"/>
  <c r="BI25" i="3"/>
  <c r="BI29" i="3"/>
  <c r="BI33" i="3"/>
  <c r="BJ33" i="3" s="1"/>
  <c r="BI21" i="3" l="1"/>
  <c r="BJ21" i="3" s="1"/>
  <c r="BL21" i="3"/>
  <c r="BL34" i="3" s="1"/>
  <c r="AQ36" i="3" s="1"/>
  <c r="BG34" i="3"/>
  <c r="AQ34" i="3" s="1"/>
  <c r="BK22" i="3"/>
  <c r="BK34" i="3" s="1"/>
  <c r="AQ35" i="3" s="1"/>
  <c r="AW32" i="3"/>
  <c r="BI22" i="3"/>
  <c r="BJ22" i="3" s="1"/>
  <c r="AW22" i="3" s="1"/>
  <c r="BJ28" i="3"/>
  <c r="AW28" i="3" s="1"/>
  <c r="BJ29" i="3"/>
  <c r="AW29" i="3" s="1"/>
  <c r="AW33" i="3"/>
  <c r="BJ25" i="3"/>
  <c r="AW25" i="3" s="1"/>
  <c r="CQ2" i="3" l="1"/>
  <c r="CS2" i="3"/>
  <c r="CD36" i="3"/>
  <c r="CO2" i="3"/>
  <c r="AV34" i="3"/>
  <c r="CD34" i="3" s="1"/>
  <c r="AV36" i="3"/>
  <c r="AW21" i="3"/>
  <c r="AV35" i="3"/>
  <c r="CD35" i="3" s="1"/>
  <c r="BF36" i="2"/>
  <c r="BE36" i="2"/>
  <c r="BF35" i="2"/>
  <c r="BE35" i="2"/>
  <c r="BF34" i="2"/>
  <c r="BE34" i="2"/>
  <c r="BF30" i="2"/>
  <c r="BE30" i="2"/>
  <c r="BG30" i="2" s="1"/>
  <c r="BF29" i="2"/>
  <c r="BE29" i="2"/>
  <c r="BG29" i="2" s="1"/>
  <c r="BF28" i="2"/>
  <c r="BE28" i="2"/>
  <c r="BF24" i="2"/>
  <c r="BE24" i="2"/>
  <c r="BF23" i="2"/>
  <c r="BE23" i="2"/>
  <c r="BF22" i="2"/>
  <c r="BE22" i="2"/>
  <c r="BG35" i="2" l="1"/>
  <c r="BH35" i="2" s="1"/>
  <c r="BI35" i="2" s="1"/>
  <c r="AM35" i="2" s="1"/>
  <c r="BG36" i="2"/>
  <c r="BH36" i="2" s="1"/>
  <c r="BI36" i="2" s="1"/>
  <c r="BG24" i="2"/>
  <c r="BH24" i="2" s="1"/>
  <c r="BI24" i="2" s="1"/>
  <c r="AM24" i="2" s="1"/>
  <c r="BG23" i="2"/>
  <c r="BH23" i="2" s="1"/>
  <c r="CR2" i="3"/>
  <c r="CT2" i="3"/>
  <c r="CP2" i="3"/>
  <c r="BG34" i="2"/>
  <c r="BH34" i="2" s="1"/>
  <c r="BI34" i="2" s="1"/>
  <c r="AM34" i="2" s="1"/>
  <c r="BG28" i="2"/>
  <c r="BG31" i="2" s="1"/>
  <c r="BG22" i="2"/>
  <c r="BH29" i="2"/>
  <c r="BI29" i="2" s="1"/>
  <c r="BH30" i="2"/>
  <c r="BX77" i="1"/>
  <c r="BX76" i="1"/>
  <c r="BX75" i="1"/>
  <c r="BT79" i="1"/>
  <c r="BT78" i="1"/>
  <c r="BT77" i="1"/>
  <c r="BT76" i="1"/>
  <c r="BT75" i="1"/>
  <c r="BR79" i="1"/>
  <c r="BR80" i="1"/>
  <c r="BR81" i="1"/>
  <c r="BR82" i="1"/>
  <c r="BR83" i="1"/>
  <c r="BR84" i="1"/>
  <c r="BR85" i="1"/>
  <c r="BR86" i="1"/>
  <c r="BR87" i="1"/>
  <c r="BR88" i="1"/>
  <c r="BR89" i="1"/>
  <c r="BR78" i="1"/>
  <c r="BQ76" i="1"/>
  <c r="BQ75" i="1"/>
  <c r="CG76" i="1"/>
  <c r="CF76" i="1"/>
  <c r="CH75" i="1"/>
  <c r="CG75" i="1"/>
  <c r="AR47" i="6" s="1"/>
  <c r="CF75" i="1"/>
  <c r="Z47" i="6" s="1"/>
  <c r="CF74" i="1"/>
  <c r="Z44" i="6" s="1"/>
  <c r="AU47" i="6" l="1"/>
  <c r="BK41" i="1"/>
  <c r="BQ99" i="1"/>
  <c r="BR99" i="1"/>
  <c r="Q45" i="6" s="1"/>
  <c r="Q46" i="6" s="1"/>
  <c r="BT99" i="1"/>
  <c r="BX99" i="1"/>
  <c r="BJ29" i="2"/>
  <c r="AV29" i="2" s="1"/>
  <c r="AM29" i="2"/>
  <c r="BG25" i="2"/>
  <c r="Z50" i="6"/>
  <c r="BK33" i="1"/>
  <c r="AR50" i="6"/>
  <c r="BK37" i="1"/>
  <c r="BG37" i="2"/>
  <c r="BJ36" i="2"/>
  <c r="AV36" i="2" s="1"/>
  <c r="AM36" i="2"/>
  <c r="BJ24" i="2"/>
  <c r="AV24" i="2" s="1"/>
  <c r="BH28" i="2"/>
  <c r="BI28" i="2" s="1"/>
  <c r="AM28" i="2" s="1"/>
  <c r="BH22" i="2"/>
  <c r="BI22" i="2" s="1"/>
  <c r="AM22" i="2" s="1"/>
  <c r="BI30" i="2"/>
  <c r="BJ35" i="2"/>
  <c r="AV35" i="2" s="1"/>
  <c r="BI23" i="2"/>
  <c r="AM23" i="2" s="1"/>
  <c r="BH37" i="2"/>
  <c r="BJ34" i="2"/>
  <c r="AV34" i="2" s="1"/>
  <c r="Q48" i="6"/>
  <c r="Q49" i="6" s="1"/>
  <c r="BJ30" i="2" l="1"/>
  <c r="AV30" i="2" s="1"/>
  <c r="AM30" i="2"/>
  <c r="BI37" i="2"/>
  <c r="BJ37" i="2" s="1"/>
  <c r="AV37" i="2" s="1"/>
  <c r="AS39" i="1" s="1"/>
  <c r="N45" i="6"/>
  <c r="N46" i="6" s="1"/>
  <c r="T46" i="6" s="1"/>
  <c r="K15" i="6" s="1"/>
  <c r="BP103" i="1"/>
  <c r="K48" i="6"/>
  <c r="K49" i="6" s="1"/>
  <c r="T49" i="6" s="1"/>
  <c r="K16" i="6" s="1"/>
  <c r="DJ3" i="6" s="1"/>
  <c r="CC6" i="10" s="1"/>
  <c r="BS103" i="1"/>
  <c r="T47" i="6" s="1"/>
  <c r="BW103" i="1"/>
  <c r="K51" i="6"/>
  <c r="K52" i="6" s="1"/>
  <c r="T52" i="6" s="1"/>
  <c r="K17" i="6" s="1"/>
  <c r="BK37" i="2"/>
  <c r="BH31" i="2"/>
  <c r="BJ28" i="2"/>
  <c r="AV28" i="2" s="1"/>
  <c r="BJ23" i="2"/>
  <c r="AV23" i="2" s="1"/>
  <c r="BJ22" i="2"/>
  <c r="AV22" i="2" s="1"/>
  <c r="BH25" i="2"/>
  <c r="BK25" i="2" s="1"/>
  <c r="BM21" i="1"/>
  <c r="CZ2" i="2" l="1"/>
  <c r="BT6" i="10" s="1"/>
  <c r="AM37" i="2"/>
  <c r="DH3" i="6"/>
  <c r="CA6" i="10" s="1"/>
  <c r="BP105" i="1"/>
  <c r="DM3" i="6"/>
  <c r="CF6" i="10" s="1"/>
  <c r="BN17" i="6"/>
  <c r="BN16" i="6"/>
  <c r="BN15" i="6"/>
  <c r="T44" i="6"/>
  <c r="T50" i="6"/>
  <c r="BI31" i="2"/>
  <c r="BJ31" i="2" s="1"/>
  <c r="AV31" i="2" s="1"/>
  <c r="AS35" i="1" s="1"/>
  <c r="BK31" i="2"/>
  <c r="BI25" i="2"/>
  <c r="BF41" i="1"/>
  <c r="BG39" i="1"/>
  <c r="BF37" i="1"/>
  <c r="BF33" i="1"/>
  <c r="AH39" i="1" l="1"/>
  <c r="BF39" i="1" s="1"/>
  <c r="BH39" i="1" s="1"/>
  <c r="BL37" i="2" s="1"/>
  <c r="CR2" i="2"/>
  <c r="BL6" i="10" s="1"/>
  <c r="BG35" i="1"/>
  <c r="BG37" i="1" s="1"/>
  <c r="CY2" i="2"/>
  <c r="BS6" i="10" s="1"/>
  <c r="H41" i="17"/>
  <c r="Z41" i="17" s="1"/>
  <c r="AK41" i="17" s="1"/>
  <c r="CT2" i="17" s="1"/>
  <c r="BZ6" i="10" s="1"/>
  <c r="BJ25" i="2"/>
  <c r="AM25" i="2"/>
  <c r="AH31" i="1" s="1"/>
  <c r="U21" i="1" s="1"/>
  <c r="AM31" i="2"/>
  <c r="BG41" i="1"/>
  <c r="CE35" i="3"/>
  <c r="CE34" i="3"/>
  <c r="CE36" i="3"/>
  <c r="AH35" i="1" l="1"/>
  <c r="BF35" i="1" s="1"/>
  <c r="BH35" i="1" s="1"/>
  <c r="BL31" i="2" s="1"/>
  <c r="BF31" i="1"/>
  <c r="BH41" i="1"/>
  <c r="CQ2" i="2"/>
  <c r="BK6" i="10" s="1"/>
  <c r="H39" i="17"/>
  <c r="Z39" i="17" s="1"/>
  <c r="AK39" i="17" s="1"/>
  <c r="CI2" i="2"/>
  <c r="BC6" i="10" s="1"/>
  <c r="AV25" i="2"/>
  <c r="AS31" i="1" s="1"/>
  <c r="AH41" i="1" l="1"/>
  <c r="BH37" i="1"/>
  <c r="CR2" i="17"/>
  <c r="BX6" i="10" s="1"/>
  <c r="CJ2" i="2"/>
  <c r="BD6" i="10" s="1"/>
  <c r="BG31" i="1"/>
  <c r="BG33" i="1" s="1"/>
  <c r="H37" i="17"/>
  <c r="Z37" i="17" s="1"/>
  <c r="AK37" i="17" s="1"/>
  <c r="AU51" i="6"/>
  <c r="AU48" i="6"/>
  <c r="CP2" i="1" l="1"/>
  <c r="AF6" i="10" s="1"/>
  <c r="AS41" i="1"/>
  <c r="CQ2" i="1" s="1"/>
  <c r="AG6" i="10" s="1"/>
  <c r="AR51" i="6"/>
  <c r="AR48" i="6"/>
  <c r="AH37" i="1"/>
  <c r="CN2" i="1" s="1"/>
  <c r="AD6" i="10" s="1"/>
  <c r="BH31" i="1"/>
  <c r="BL25" i="2" s="1"/>
  <c r="B25" i="2" s="1"/>
  <c r="CP2" i="17"/>
  <c r="BV6" i="10" s="1"/>
  <c r="BL41" i="1" l="1"/>
  <c r="Z56" i="6"/>
  <c r="R56" i="6"/>
  <c r="BH33" i="1"/>
  <c r="B29" i="1" s="1"/>
  <c r="AS37" i="1"/>
  <c r="U56" i="6" s="1"/>
  <c r="BL37" i="1" l="1"/>
  <c r="B37" i="1" s="1"/>
  <c r="CO2" i="1"/>
  <c r="AE6" i="10" s="1"/>
  <c r="BI37" i="1"/>
  <c r="BD35" i="1" s="1"/>
  <c r="AH33" i="1"/>
  <c r="CL2" i="1" s="1"/>
  <c r="AB6" i="10" s="1"/>
  <c r="BI33" i="1"/>
  <c r="BD31" i="1" s="1"/>
  <c r="Z45" i="6"/>
  <c r="Z51" i="6"/>
  <c r="Z48" i="6"/>
  <c r="AR52" i="6" l="1"/>
  <c r="AX52" i="6" s="1"/>
  <c r="AO17" i="6" s="1"/>
  <c r="AR49" i="6"/>
  <c r="AX49" i="6" s="1"/>
  <c r="AO16" i="6" s="1"/>
  <c r="DL3" i="6" s="1"/>
  <c r="CE6" i="10" s="1"/>
  <c r="AS33" i="1"/>
  <c r="CM2" i="1" s="1"/>
  <c r="AC6" i="10" s="1"/>
  <c r="B41" i="1"/>
  <c r="CR16" i="6" l="1"/>
  <c r="BL33" i="1"/>
  <c r="B33" i="1" s="1"/>
  <c r="DO3" i="6"/>
  <c r="CH6" i="10" s="1"/>
  <c r="CR17" i="6"/>
  <c r="Z49" i="6" l="1"/>
  <c r="AI49" i="6" s="1"/>
  <c r="Z16" i="6" s="1"/>
  <c r="DK3" i="6" s="1"/>
  <c r="CD6" i="10" s="1"/>
  <c r="Z52" i="6"/>
  <c r="AI52" i="6" s="1"/>
  <c r="Z17" i="6" s="1"/>
  <c r="DN3" i="6" s="1"/>
  <c r="CG6" i="10" s="1"/>
  <c r="Z46" i="6"/>
  <c r="AI46" i="6" s="1"/>
  <c r="Z15" i="6" s="1"/>
  <c r="DI3" i="6" s="1"/>
  <c r="CB6" i="10" s="1"/>
  <c r="A17" i="6"/>
  <c r="B19" i="6" s="1"/>
  <c r="BE19" i="6" s="1"/>
  <c r="CC16" i="6" l="1"/>
  <c r="CC15" i="6"/>
  <c r="CC17" i="6"/>
  <c r="X2" i="6"/>
  <c r="X59" i="6" s="1"/>
  <c r="DP3" i="6"/>
  <c r="CI6"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BL72" authorId="0" shapeId="0" xr:uid="{08584979-B962-4C4B-A519-99DE3FA62C3E}">
      <text>
        <r>
          <rPr>
            <sz val="9"/>
            <color indexed="81"/>
            <rFont val="MS P ゴシック"/>
            <family val="3"/>
            <charset val="128"/>
          </rPr>
          <t xml:space="preserve">レベル４を復元
</t>
        </r>
      </text>
    </comment>
    <comment ref="CO73" authorId="0" shapeId="0" xr:uid="{D311C9F8-C246-419E-BC87-5D4DE66AF4B4}">
      <text>
        <r>
          <rPr>
            <sz val="9"/>
            <color indexed="81"/>
            <rFont val="MS P ゴシック"/>
            <family val="3"/>
            <charset val="128"/>
          </rPr>
          <t xml:space="preserve">レベル４を削除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永井雅章</author>
    <author>user</author>
    <author>躯体共有</author>
  </authors>
  <commentList>
    <comment ref="B10" authorId="0" shapeId="0" xr:uid="{FB6B9AEF-F1AF-4D99-8C4F-8B177BCE7797}">
      <text>
        <r>
          <rPr>
            <sz val="9"/>
            <color indexed="12"/>
            <rFont val="MS P ゴシック"/>
            <family val="3"/>
            <charset val="128"/>
          </rPr>
          <t xml:space="preserve">このシートの「証明者」「申請者」の情報は、様式１「能力評価申請書」に入力した内容が自動反映されます。
</t>
        </r>
        <r>
          <rPr>
            <b/>
            <sz val="9"/>
            <color indexed="12"/>
            <rFont val="MS P ゴシック"/>
            <family val="3"/>
            <charset val="128"/>
          </rPr>
          <t xml:space="preserve">
→「事業所名」～「技能者ID」については、先に「様式１」のシートに入力してください。</t>
        </r>
      </text>
    </comment>
    <comment ref="B15" authorId="0" shapeId="0" xr:uid="{AB99FA22-645D-4FA9-9C20-0BBF831B4DF3}">
      <text>
        <r>
          <rPr>
            <sz val="9"/>
            <color indexed="30"/>
            <rFont val="MS P ゴシック"/>
            <family val="3"/>
            <charset val="128"/>
          </rPr>
          <t>このシートの「証明者」の情報は、様式１「能力評価申請書」に入力した内容が自動反映されます。
→</t>
        </r>
        <r>
          <rPr>
            <b/>
            <sz val="9"/>
            <color indexed="30"/>
            <rFont val="MS P ゴシック"/>
            <family val="3"/>
            <charset val="128"/>
          </rPr>
          <t>「フリガナ」～「技能者ID」については、先に様式１に入力してください。</t>
        </r>
        <r>
          <rPr>
            <sz val="9"/>
            <color indexed="30"/>
            <rFont val="MS P ゴシック"/>
            <family val="3"/>
            <charset val="128"/>
          </rPr>
          <t xml:space="preserve">
</t>
        </r>
      </text>
    </comment>
    <comment ref="B21" authorId="1" shapeId="0" xr:uid="{8123C3DD-7F67-4A03-B32D-C3EC34C7D2CA}">
      <text>
        <r>
          <rPr>
            <sz val="10"/>
            <color indexed="81"/>
            <rFont val="MS P ゴシック"/>
            <family val="3"/>
            <charset val="128"/>
          </rPr>
          <t>【ご注意】
この経歴証明で証明が可能な期間は</t>
        </r>
        <r>
          <rPr>
            <b/>
            <sz val="10"/>
            <color indexed="81"/>
            <rFont val="MS P ゴシック"/>
            <family val="3"/>
            <charset val="128"/>
          </rPr>
          <t>令和6（2024）年3月末まで</t>
        </r>
        <r>
          <rPr>
            <sz val="10"/>
            <color indexed="81"/>
            <rFont val="MS P ゴシック"/>
            <family val="3"/>
            <charset val="128"/>
          </rPr>
          <t>です。
※職長・班長経験も同様
令和6年4月1日以降の経験は、CCUSに蓄積された就業日数のみが対象となります。</t>
        </r>
      </text>
    </comment>
    <comment ref="AC46" authorId="2" shapeId="0" xr:uid="{4C6D0E50-6316-4BD4-9BCE-E91610C8DE3C}">
      <text>
        <r>
          <rPr>
            <b/>
            <sz val="9"/>
            <color indexed="81"/>
            <rFont val="MS P ゴシック"/>
            <family val="3"/>
            <charset val="128"/>
          </rPr>
          <t>申請者本人の自署・押印がない場合は、申請の受付はできませんので、ご注意ください。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永井雅章</author>
    <author>user</author>
  </authors>
  <commentList>
    <comment ref="B11" authorId="0" shapeId="0" xr:uid="{B69ABCC7-03A7-4F97-BFF1-29A6B1E65CD2}">
      <text>
        <r>
          <rPr>
            <sz val="9"/>
            <color indexed="12"/>
            <rFont val="MS P ゴシック"/>
            <family val="3"/>
            <charset val="128"/>
          </rPr>
          <t xml:space="preserve">このシートの「証明者」「申請者」の情報は、様式１「能力評価申請書」に入力した内容が自動反映されます。
</t>
        </r>
        <r>
          <rPr>
            <b/>
            <sz val="9"/>
            <color indexed="12"/>
            <rFont val="MS P ゴシック"/>
            <family val="3"/>
            <charset val="128"/>
          </rPr>
          <t xml:space="preserve">
→「事業所名」～「技能者ID」については、先に「様式１」のシートに入力してください。</t>
        </r>
      </text>
    </comment>
    <comment ref="B16" authorId="0" shapeId="0" xr:uid="{55ADA871-50EE-4813-BC96-46BEAF9693AD}">
      <text>
        <r>
          <rPr>
            <sz val="9"/>
            <color indexed="30"/>
            <rFont val="MS P ゴシック"/>
            <family val="3"/>
            <charset val="128"/>
          </rPr>
          <t>このシートの「証明者」の情報は、様式１「能力評価申請書」に入力した内容が自動反映されます。
→</t>
        </r>
        <r>
          <rPr>
            <b/>
            <sz val="9"/>
            <color indexed="30"/>
            <rFont val="MS P ゴシック"/>
            <family val="3"/>
            <charset val="128"/>
          </rPr>
          <t>「フリガナ」～「技能者ID」については、先に様式１に入力してください。</t>
        </r>
        <r>
          <rPr>
            <sz val="9"/>
            <color indexed="30"/>
            <rFont val="MS P ゴシック"/>
            <family val="3"/>
            <charset val="128"/>
          </rPr>
          <t xml:space="preserve">
</t>
        </r>
      </text>
    </comment>
    <comment ref="B22" authorId="1" shapeId="0" xr:uid="{27A5022B-8293-4B52-BA2B-22D691DE52C6}">
      <text>
        <r>
          <rPr>
            <sz val="10"/>
            <color indexed="81"/>
            <rFont val="MS P ゴシック"/>
            <family val="3"/>
            <charset val="128"/>
          </rPr>
          <t>【注意】
　2024年3月までの経験は「様式2」で作成します。
　従って、</t>
        </r>
        <r>
          <rPr>
            <b/>
            <sz val="10"/>
            <color indexed="81"/>
            <rFont val="MS P ゴシック"/>
            <family val="3"/>
            <charset val="128"/>
          </rPr>
          <t>この欄では</t>
        </r>
        <r>
          <rPr>
            <b/>
            <u/>
            <sz val="10"/>
            <color indexed="81"/>
            <rFont val="MS P ゴシック"/>
            <family val="3"/>
            <charset val="128"/>
          </rPr>
          <t>2024年4月1日以降の履歴数</t>
        </r>
        <r>
          <rPr>
            <b/>
            <sz val="10"/>
            <color indexed="81"/>
            <rFont val="MS P ゴシック"/>
            <family val="3"/>
            <charset val="128"/>
          </rPr>
          <t xml:space="preserve">を入力してください。
</t>
        </r>
        <r>
          <rPr>
            <sz val="10"/>
            <color indexed="81"/>
            <rFont val="MS P ゴシック"/>
            <family val="3"/>
            <charset val="128"/>
          </rPr>
          <t xml:space="preserve">
　※職長・班長経験も同様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永井雅章</author>
    <author>躯体共有</author>
  </authors>
  <commentList>
    <comment ref="B10" authorId="0" shapeId="0" xr:uid="{7BE85A55-1A33-47BF-A924-FC260047B866}">
      <text>
        <r>
          <rPr>
            <sz val="9"/>
            <color indexed="12"/>
            <rFont val="MS P ゴシック"/>
            <family val="3"/>
            <charset val="128"/>
          </rPr>
          <t xml:space="preserve">このシートの「証明者」「申請者」の情報は、様式１「能力評価申請書」に入力した内容が自動反映されます。
</t>
        </r>
        <r>
          <rPr>
            <b/>
            <sz val="9"/>
            <color indexed="12"/>
            <rFont val="MS P ゴシック"/>
            <family val="3"/>
            <charset val="128"/>
          </rPr>
          <t xml:space="preserve">
→「事業所名」～「技能者ID」については、先に「様式１」のシートに入力してください。</t>
        </r>
      </text>
    </comment>
    <comment ref="AC44" authorId="1" shapeId="0" xr:uid="{7049E57E-F34D-4AE9-8ED1-E02C7661D179}">
      <text>
        <r>
          <rPr>
            <b/>
            <sz val="9"/>
            <color indexed="81"/>
            <rFont val="MS P ゴシック"/>
            <family val="3"/>
            <charset val="128"/>
          </rPr>
          <t>申請者本人の自署・押印がない場合は、申請の受付はできませんので、ご注意ください。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X52" authorId="0" shapeId="0" xr:uid="{58A2939D-B58A-4090-B0F3-DB9294A77749}">
      <text>
        <r>
          <rPr>
            <sz val="9"/>
            <color indexed="81"/>
            <rFont val="MS P ゴシック"/>
            <family val="3"/>
            <charset val="128"/>
          </rPr>
          <t xml:space="preserve">2021年8月、数式をレベル3と同じに変更。元の数式の意図不明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<sst xmlns="http://schemas.openxmlformats.org/spreadsheetml/2006/main" count="1163" uniqueCount="733">
  <si>
    <t>年</t>
    <phoneticPr fontId="1"/>
  </si>
  <si>
    <t>月</t>
    <phoneticPr fontId="1"/>
  </si>
  <si>
    <t>日</t>
    <phoneticPr fontId="1"/>
  </si>
  <si>
    <t>申請者</t>
    <rPh sb="0" eb="3">
      <t>シンセイシャ</t>
    </rPh>
    <phoneticPr fontId="1"/>
  </si>
  <si>
    <t>フ リ ガ ナ</t>
    <phoneticPr fontId="1"/>
  </si>
  <si>
    <r>
      <t xml:space="preserve">職種
</t>
    </r>
    <r>
      <rPr>
        <b/>
        <sz val="6"/>
        <color theme="1"/>
        <rFont val="游ゴシック"/>
        <family val="3"/>
        <charset val="128"/>
        <scheme val="minor"/>
      </rPr>
      <t>（技能者の呼称）</t>
    </r>
    <rPh sb="0" eb="2">
      <t>ショクシュ</t>
    </rPh>
    <rPh sb="4" eb="7">
      <t>ギノウシャ</t>
    </rPh>
    <rPh sb="8" eb="10">
      <t>コショウ</t>
    </rPh>
    <phoneticPr fontId="1"/>
  </si>
  <si>
    <t>氏  名</t>
    <rPh sb="0" eb="1">
      <t>シ</t>
    </rPh>
    <rPh sb="3" eb="4">
      <t>メイ</t>
    </rPh>
    <phoneticPr fontId="1"/>
  </si>
  <si>
    <t>技 能 者 I D</t>
    <phoneticPr fontId="1"/>
  </si>
  <si>
    <t>住 所</t>
    <rPh sb="0" eb="1">
      <t>ジュウ</t>
    </rPh>
    <rPh sb="2" eb="3">
      <t>ショ</t>
    </rPh>
    <phoneticPr fontId="1"/>
  </si>
  <si>
    <t>生 年 月 日</t>
    <rPh sb="0" eb="1">
      <t>ショウ</t>
    </rPh>
    <rPh sb="2" eb="3">
      <t>トシ</t>
    </rPh>
    <rPh sb="4" eb="5">
      <t>ツキ</t>
    </rPh>
    <rPh sb="6" eb="7">
      <t>ヒ</t>
    </rPh>
    <phoneticPr fontId="1"/>
  </si>
  <si>
    <t>年</t>
    <rPh sb="0" eb="1">
      <t>ネン</t>
    </rPh>
    <phoneticPr fontId="1"/>
  </si>
  <si>
    <t>月</t>
    <rPh sb="0" eb="1">
      <t>ツキ</t>
    </rPh>
    <phoneticPr fontId="1"/>
  </si>
  <si>
    <t>日</t>
    <rPh sb="0" eb="1">
      <t>ニチ</t>
    </rPh>
    <phoneticPr fontId="1"/>
  </si>
  <si>
    <t>電 話 番 号</t>
    <rPh sb="0" eb="1">
      <t>デン</t>
    </rPh>
    <rPh sb="2" eb="3">
      <t>ハナシ</t>
    </rPh>
    <rPh sb="4" eb="5">
      <t>バン</t>
    </rPh>
    <rPh sb="6" eb="7">
      <t>ゴウ</t>
    </rPh>
    <phoneticPr fontId="1"/>
  </si>
  <si>
    <t>申請をするレベル</t>
    <phoneticPr fontId="1"/>
  </si>
  <si>
    <t>レベル２</t>
    <phoneticPr fontId="1"/>
  </si>
  <si>
    <r>
      <t>（</t>
    </r>
    <r>
      <rPr>
        <sz val="10"/>
        <color theme="1"/>
        <rFont val="游ゴシック"/>
        <family val="3"/>
        <charset val="128"/>
        <scheme val="minor"/>
      </rPr>
      <t>コード番号：</t>
    </r>
    <rPh sb="4" eb="6">
      <t>バンゴウ</t>
    </rPh>
    <phoneticPr fontId="1"/>
  </si>
  <si>
    <t>）</t>
    <phoneticPr fontId="1"/>
  </si>
  <si>
    <t>レベル３</t>
    <phoneticPr fontId="1"/>
  </si>
  <si>
    <t>レベル４</t>
    <phoneticPr fontId="1"/>
  </si>
  <si>
    <t>就業期間</t>
    <rPh sb="0" eb="2">
      <t>シュウギョウ</t>
    </rPh>
    <rPh sb="2" eb="4">
      <t>キカン</t>
    </rPh>
    <phoneticPr fontId="1"/>
  </si>
  <si>
    <t>ヶ月</t>
    <rPh sb="1" eb="2">
      <t>ゲツ</t>
    </rPh>
    <phoneticPr fontId="1"/>
  </si>
  <si>
    <t>合計</t>
    <rPh sb="0" eb="1">
      <t>ゴウ</t>
    </rPh>
    <rPh sb="1" eb="2">
      <t>ケイ</t>
    </rPh>
    <phoneticPr fontId="1"/>
  </si>
  <si>
    <t>職長としての就業期間</t>
    <rPh sb="0" eb="2">
      <t>ショクチョウ</t>
    </rPh>
    <rPh sb="6" eb="8">
      <t>シュウギョウ</t>
    </rPh>
    <rPh sb="8" eb="10">
      <t>キカン</t>
    </rPh>
    <phoneticPr fontId="1"/>
  </si>
  <si>
    <t>班長としての就業期間</t>
    <rPh sb="0" eb="2">
      <t>ハンチョウ</t>
    </rPh>
    <rPh sb="6" eb="8">
      <t>シュウギョウ</t>
    </rPh>
    <rPh sb="8" eb="10">
      <t>キカン</t>
    </rPh>
    <phoneticPr fontId="1"/>
  </si>
  <si>
    <t>印</t>
    <rPh sb="0" eb="1">
      <t>イン</t>
    </rPh>
    <phoneticPr fontId="1"/>
  </si>
  <si>
    <t>とび　技能者</t>
    <phoneticPr fontId="1"/>
  </si>
  <si>
    <t>大分類(06)「とび工」
小分類(01)「とび工」</t>
    <phoneticPr fontId="1"/>
  </si>
  <si>
    <t>①就業日数が645 日（3年）以上であること</t>
    <phoneticPr fontId="1"/>
  </si>
  <si>
    <t>・玉掛技能講習</t>
  </si>
  <si>
    <t>・職長・安全衛生責任者講習</t>
  </si>
  <si>
    <t>・職長・安全衛生責任者講習</t>
    <phoneticPr fontId="1"/>
  </si>
  <si>
    <t>●１級とび技能士</t>
  </si>
  <si>
    <t>●１級建築施工管理技士</t>
    <phoneticPr fontId="1"/>
  </si>
  <si>
    <t>✓建築物等の鉄骨の組立て等作業主任者技能講習</t>
    <phoneticPr fontId="1"/>
  </si>
  <si>
    <t>✓足場の組立て等作業主任者技能講習</t>
    <phoneticPr fontId="1"/>
  </si>
  <si>
    <t>✓小型移動式クレーン運転技能講習</t>
    <phoneticPr fontId="1"/>
  </si>
  <si>
    <t>✓高所作業車運転技能講習</t>
    <phoneticPr fontId="1"/>
  </si>
  <si>
    <t>✓ガス溶接技能講習</t>
    <phoneticPr fontId="1"/>
  </si>
  <si>
    <t>✓型枠支保工の組立て等作業主任者技能講習</t>
    <phoneticPr fontId="1"/>
  </si>
  <si>
    <t>✓地山の掘削および土止め支保工作業主任者技能講習</t>
    <phoneticPr fontId="1"/>
  </si>
  <si>
    <t>✓木造建築物の組立て等作業主任者技能講習</t>
    <phoneticPr fontId="1"/>
  </si>
  <si>
    <t>✓コンクリート造の工作物の解体等作業主任者技能講習</t>
    <phoneticPr fontId="1"/>
  </si>
  <si>
    <t>✓車両系建設機械（整地等）運転技能講習</t>
    <phoneticPr fontId="1"/>
  </si>
  <si>
    <t>✓車両系建設機械（解体用）運転技能講習</t>
    <phoneticPr fontId="1"/>
  </si>
  <si>
    <t>✓車両系建設機械（基礎工事用）運転技能講習</t>
    <phoneticPr fontId="1"/>
  </si>
  <si>
    <t>●１級土木施工管理技士</t>
    <phoneticPr fontId="1"/>
  </si>
  <si>
    <t>●２級建築施工管理技士</t>
    <phoneticPr fontId="1"/>
  </si>
  <si>
    <t>●２級土木施工管理技士</t>
    <phoneticPr fontId="1"/>
  </si>
  <si>
    <t>●登録鳶・土工基幹技能者講習</t>
  </si>
  <si>
    <t>●優秀施工者国土交通大臣顕彰</t>
  </si>
  <si>
    <t>●優秀施工者国土交通大臣顕彰</t>
    <phoneticPr fontId="1"/>
  </si>
  <si>
    <t>●安全優良職長厚生労働大臣顕彰　</t>
  </si>
  <si>
    <t>●安全優良職長厚生労働大臣顕彰　</t>
    <phoneticPr fontId="1"/>
  </si>
  <si>
    <t>要件</t>
    <rPh sb="0" eb="2">
      <t>ヨウケン</t>
    </rPh>
    <phoneticPr fontId="1"/>
  </si>
  <si>
    <t>就業月数条件</t>
    <rPh sb="0" eb="2">
      <t>シュウギョウ</t>
    </rPh>
    <rPh sb="2" eb="3">
      <t>ツキ</t>
    </rPh>
    <rPh sb="3" eb="4">
      <t>スウ</t>
    </rPh>
    <rPh sb="4" eb="6">
      <t>ジョウケン</t>
    </rPh>
    <phoneticPr fontId="1"/>
  </si>
  <si>
    <t>職長月数条件</t>
    <rPh sb="0" eb="2">
      <t>ショクチョウ</t>
    </rPh>
    <rPh sb="2" eb="3">
      <t>ツキ</t>
    </rPh>
    <rPh sb="3" eb="4">
      <t>スウ</t>
    </rPh>
    <rPh sb="4" eb="6">
      <t>ジョウケン</t>
    </rPh>
    <phoneticPr fontId="1"/>
  </si>
  <si>
    <t>班長月数条件</t>
    <rPh sb="0" eb="2">
      <t>ハンチョウ</t>
    </rPh>
    <rPh sb="2" eb="3">
      <t>ツキ</t>
    </rPh>
    <rPh sb="3" eb="4">
      <t>スウ</t>
    </rPh>
    <rPh sb="4" eb="6">
      <t>ジョウケン</t>
    </rPh>
    <phoneticPr fontId="1"/>
  </si>
  <si>
    <t>就業要件</t>
    <rPh sb="0" eb="2">
      <t>シュウギョウ</t>
    </rPh>
    <rPh sb="2" eb="4">
      <t>ヨウケン</t>
    </rPh>
    <phoneticPr fontId="1"/>
  </si>
  <si>
    <t>判定</t>
    <rPh sb="0" eb="2">
      <t>ハンテイ</t>
    </rPh>
    <phoneticPr fontId="1"/>
  </si>
  <si>
    <t>職長要件</t>
    <rPh sb="0" eb="2">
      <t>ショクチョウ</t>
    </rPh>
    <rPh sb="2" eb="4">
      <t>ヨウケン</t>
    </rPh>
    <phoneticPr fontId="1"/>
  </si>
  <si>
    <t>班長要件</t>
    <rPh sb="0" eb="2">
      <t>ハンチョウ</t>
    </rPh>
    <rPh sb="2" eb="4">
      <t>ヨウケン</t>
    </rPh>
    <phoneticPr fontId="1"/>
  </si>
  <si>
    <r>
      <t xml:space="preserve">①就業日数が2,580 日（12年）以上
</t>
    </r>
    <r>
      <rPr>
        <u/>
        <sz val="11"/>
        <color theme="1"/>
        <rFont val="游ゴシック"/>
        <family val="3"/>
        <charset val="128"/>
        <scheme val="minor"/>
      </rPr>
      <t>かつ</t>
    </r>
    <r>
      <rPr>
        <sz val="11"/>
        <color theme="1"/>
        <rFont val="游ゴシック"/>
        <family val="2"/>
        <charset val="128"/>
        <scheme val="minor"/>
      </rPr>
      <t xml:space="preserve">
②職長としての就業日数が1,505 日（7 年）以上であること</t>
    </r>
    <phoneticPr fontId="1"/>
  </si>
  <si>
    <t>ランク２の保有資格数</t>
    <rPh sb="5" eb="7">
      <t>ホユウ</t>
    </rPh>
    <rPh sb="7" eb="9">
      <t>シカク</t>
    </rPh>
    <rPh sb="9" eb="10">
      <t>スウ</t>
    </rPh>
    <phoneticPr fontId="1"/>
  </si>
  <si>
    <t>ランク２の要件</t>
    <rPh sb="5" eb="7">
      <t>ヨウケン</t>
    </rPh>
    <phoneticPr fontId="1"/>
  </si>
  <si>
    <t>ランク３の保有資格数</t>
    <rPh sb="5" eb="7">
      <t>ホユウ</t>
    </rPh>
    <rPh sb="7" eb="9">
      <t>シカク</t>
    </rPh>
    <rPh sb="9" eb="10">
      <t>スウ</t>
    </rPh>
    <phoneticPr fontId="1"/>
  </si>
  <si>
    <t>ランク３の要件</t>
    <rPh sb="5" eb="7">
      <t>ヨウケン</t>
    </rPh>
    <phoneticPr fontId="1"/>
  </si>
  <si>
    <t>ランク４の保有資格数</t>
    <rPh sb="5" eb="7">
      <t>ホユウ</t>
    </rPh>
    <rPh sb="7" eb="9">
      <t>シカク</t>
    </rPh>
    <rPh sb="9" eb="10">
      <t>スウ</t>
    </rPh>
    <phoneticPr fontId="1"/>
  </si>
  <si>
    <t>ランク4の要件</t>
    <rPh sb="5" eb="7">
      <t>ヨウケン</t>
    </rPh>
    <phoneticPr fontId="1"/>
  </si>
  <si>
    <t>工事に係る申請者の実務経験の内容は、下記のとおりであることを証明します。</t>
    <rPh sb="0" eb="2">
      <t>コウジ</t>
    </rPh>
    <rPh sb="3" eb="4">
      <t>カカワ</t>
    </rPh>
    <rPh sb="5" eb="8">
      <t>シンセイシャ</t>
    </rPh>
    <rPh sb="9" eb="11">
      <t>ジツム</t>
    </rPh>
    <rPh sb="11" eb="13">
      <t>ケイケン</t>
    </rPh>
    <rPh sb="14" eb="16">
      <t>ナイヨウ</t>
    </rPh>
    <rPh sb="18" eb="20">
      <t>カキ</t>
    </rPh>
    <rPh sb="30" eb="32">
      <t>ショウメイ</t>
    </rPh>
    <phoneticPr fontId="1"/>
  </si>
  <si>
    <t>証 明 者</t>
    <rPh sb="0" eb="1">
      <t>アカシ</t>
    </rPh>
    <rPh sb="2" eb="3">
      <t>メイ</t>
    </rPh>
    <rPh sb="4" eb="5">
      <t>シャ</t>
    </rPh>
    <phoneticPr fontId="1"/>
  </si>
  <si>
    <t>事業所名</t>
    <rPh sb="0" eb="3">
      <t>ジギョウショ</t>
    </rPh>
    <rPh sb="3" eb="4">
      <t>メイ</t>
    </rPh>
    <phoneticPr fontId="1"/>
  </si>
  <si>
    <t>：</t>
    <phoneticPr fontId="1"/>
  </si>
  <si>
    <t>会社印</t>
    <rPh sb="0" eb="2">
      <t>カイシャ</t>
    </rPh>
    <rPh sb="2" eb="3">
      <t>イン</t>
    </rPh>
    <phoneticPr fontId="1"/>
  </si>
  <si>
    <t>役職名</t>
    <rPh sb="0" eb="3">
      <t>ヤクショクメイ</t>
    </rPh>
    <phoneticPr fontId="1"/>
  </si>
  <si>
    <t>(事業者ID)</t>
    <phoneticPr fontId="1"/>
  </si>
  <si>
    <t>（</t>
    <phoneticPr fontId="1"/>
  </si>
  <si>
    <t>証明者名</t>
    <rPh sb="0" eb="2">
      <t>ショウメイ</t>
    </rPh>
    <rPh sb="2" eb="3">
      <t>シャ</t>
    </rPh>
    <phoneticPr fontId="1"/>
  </si>
  <si>
    <t>所在地</t>
    <rPh sb="0" eb="3">
      <t>ショザイチ</t>
    </rPh>
    <phoneticPr fontId="1"/>
  </si>
  <si>
    <t>経験年数</t>
    <rPh sb="0" eb="2">
      <t>ケイケン</t>
    </rPh>
    <rPh sb="2" eb="4">
      <t>ネンスウ</t>
    </rPh>
    <phoneticPr fontId="1"/>
  </si>
  <si>
    <t>就労期間①</t>
    <rPh sb="0" eb="2">
      <t>シュウロウ</t>
    </rPh>
    <rPh sb="2" eb="4">
      <t>キカン</t>
    </rPh>
    <phoneticPr fontId="1"/>
  </si>
  <si>
    <t>～</t>
    <phoneticPr fontId="1"/>
  </si>
  <si>
    <t>就業年数①</t>
    <rPh sb="0" eb="2">
      <t>シュウギョウ</t>
    </rPh>
    <rPh sb="2" eb="4">
      <t>ネンスウ</t>
    </rPh>
    <phoneticPr fontId="1"/>
  </si>
  <si>
    <t>就労期間②</t>
    <phoneticPr fontId="1"/>
  </si>
  <si>
    <t>就業年数②</t>
    <rPh sb="0" eb="2">
      <t>シュウギョウ</t>
    </rPh>
    <rPh sb="2" eb="4">
      <t>ネンスウ</t>
    </rPh>
    <phoneticPr fontId="1"/>
  </si>
  <si>
    <t>就労期間③</t>
    <rPh sb="0" eb="2">
      <t>シュウロウ</t>
    </rPh>
    <rPh sb="2" eb="4">
      <t>キカン</t>
    </rPh>
    <phoneticPr fontId="1"/>
  </si>
  <si>
    <t>就業年数③</t>
    <rPh sb="0" eb="2">
      <t>シュウギョウ</t>
    </rPh>
    <rPh sb="2" eb="4">
      <t>ネンスウ</t>
    </rPh>
    <phoneticPr fontId="1"/>
  </si>
  <si>
    <t>経験年数合計</t>
    <rPh sb="4" eb="5">
      <t>ゴウ</t>
    </rPh>
    <rPh sb="5" eb="6">
      <t>ケイ</t>
    </rPh>
    <phoneticPr fontId="1"/>
  </si>
  <si>
    <t>経験年数(職長)</t>
    <rPh sb="0" eb="2">
      <t>ケイケン</t>
    </rPh>
    <rPh sb="2" eb="4">
      <t>ネンスウ</t>
    </rPh>
    <rPh sb="5" eb="7">
      <t>ショクチョウ</t>
    </rPh>
    <phoneticPr fontId="1"/>
  </si>
  <si>
    <t>職長としての経験年数合計</t>
    <rPh sb="0" eb="2">
      <t>ショクチョウ</t>
    </rPh>
    <rPh sb="10" eb="11">
      <t>ゴウ</t>
    </rPh>
    <rPh sb="11" eb="12">
      <t>ケイ</t>
    </rPh>
    <phoneticPr fontId="1"/>
  </si>
  <si>
    <t>経験年数(班長)</t>
    <rPh sb="0" eb="2">
      <t>ケイケン</t>
    </rPh>
    <rPh sb="2" eb="4">
      <t>ネンスウ</t>
    </rPh>
    <rPh sb="5" eb="7">
      <t>ハンチョウ</t>
    </rPh>
    <phoneticPr fontId="1"/>
  </si>
  <si>
    <t>班長としての経験年数合計</t>
    <rPh sb="0" eb="1">
      <t>ハン</t>
    </rPh>
    <rPh sb="1" eb="2">
      <t>チョウ</t>
    </rPh>
    <rPh sb="10" eb="11">
      <t>ゴウ</t>
    </rPh>
    <rPh sb="11" eb="12">
      <t>ケイ</t>
    </rPh>
    <phoneticPr fontId="1"/>
  </si>
  <si>
    <t>誓約欄</t>
    <rPh sb="0" eb="2">
      <t>セイヤク</t>
    </rPh>
    <rPh sb="2" eb="3">
      <t>ラン</t>
    </rPh>
    <phoneticPr fontId="1"/>
  </si>
  <si>
    <t>この証明事項に事実と相違がある場合には、レベル判定を取り消されても異存のないことを誓約いたします。</t>
    <phoneticPr fontId="1"/>
  </si>
  <si>
    <t>申請者（自署）</t>
    <rPh sb="0" eb="3">
      <t>シンセイシャ</t>
    </rPh>
    <rPh sb="4" eb="6">
      <t>ジショ</t>
    </rPh>
    <phoneticPr fontId="1"/>
  </si>
  <si>
    <t>様式1の「就業期間」と一致しています。</t>
    <rPh sb="0" eb="2">
      <t>ヨウシキ</t>
    </rPh>
    <rPh sb="5" eb="7">
      <t>シュウギョウ</t>
    </rPh>
    <rPh sb="7" eb="9">
      <t>キカン</t>
    </rPh>
    <rPh sb="11" eb="13">
      <t>イッチ</t>
    </rPh>
    <phoneticPr fontId="1"/>
  </si>
  <si>
    <t>様式1の「班長就業期間」と一致しています。</t>
    <rPh sb="0" eb="2">
      <t>ヨウシキ</t>
    </rPh>
    <rPh sb="5" eb="7">
      <t>ハンチョウ</t>
    </rPh>
    <rPh sb="7" eb="9">
      <t>シュウギョウ</t>
    </rPh>
    <rPh sb="9" eb="11">
      <t>キカン</t>
    </rPh>
    <rPh sb="13" eb="15">
      <t>イッチ</t>
    </rPh>
    <phoneticPr fontId="1"/>
  </si>
  <si>
    <t>様式1の「職長就業期間」と一致しています。</t>
    <rPh sb="0" eb="2">
      <t>ヨウシキ</t>
    </rPh>
    <rPh sb="5" eb="7">
      <t>ショクチョウ</t>
    </rPh>
    <rPh sb="7" eb="9">
      <t>シュウギョウ</t>
    </rPh>
    <rPh sb="9" eb="11">
      <t>キカン</t>
    </rPh>
    <rPh sb="13" eb="15">
      <t>イッチ</t>
    </rPh>
    <phoneticPr fontId="1"/>
  </si>
  <si>
    <r>
      <rPr>
        <b/>
        <sz val="12"/>
        <color theme="1"/>
        <rFont val="游ゴシック"/>
        <family val="3"/>
        <charset val="128"/>
        <scheme val="minor"/>
      </rPr>
      <t>資格取得前の</t>
    </r>
    <r>
      <rPr>
        <b/>
        <sz val="16"/>
        <color theme="1"/>
        <rFont val="游ゴシック"/>
        <family val="3"/>
        <charset val="128"/>
        <scheme val="minor"/>
      </rPr>
      <t>実 務 経 験 証 明 書</t>
    </r>
    <rPh sb="0" eb="2">
      <t>シカク</t>
    </rPh>
    <rPh sb="2" eb="4">
      <t>シュトク</t>
    </rPh>
    <rPh sb="4" eb="5">
      <t>マエ</t>
    </rPh>
    <rPh sb="6" eb="7">
      <t>ジツ</t>
    </rPh>
    <rPh sb="8" eb="9">
      <t>ツトム</t>
    </rPh>
    <rPh sb="10" eb="11">
      <t>キョウ</t>
    </rPh>
    <rPh sb="12" eb="13">
      <t>シルシ</t>
    </rPh>
    <rPh sb="14" eb="15">
      <t>アカシ</t>
    </rPh>
    <rPh sb="16" eb="17">
      <t>メイ</t>
    </rPh>
    <rPh sb="18" eb="19">
      <t>ショ</t>
    </rPh>
    <phoneticPr fontId="1"/>
  </si>
  <si>
    <t>申 請 者 の 氏 名</t>
    <rPh sb="0" eb="1">
      <t>サル</t>
    </rPh>
    <rPh sb="2" eb="3">
      <t>ショウ</t>
    </rPh>
    <rPh sb="4" eb="5">
      <t>シャ</t>
    </rPh>
    <rPh sb="8" eb="9">
      <t>シ</t>
    </rPh>
    <rPh sb="10" eb="11">
      <t>メイ</t>
    </rPh>
    <phoneticPr fontId="1"/>
  </si>
  <si>
    <t>ー</t>
    <phoneticPr fontId="1"/>
  </si>
  <si>
    <t>技 能 者 I D</t>
    <rPh sb="0" eb="1">
      <t>ワザ</t>
    </rPh>
    <rPh sb="2" eb="3">
      <t>ノウ</t>
    </rPh>
    <rPh sb="4" eb="5">
      <t>モノ</t>
    </rPh>
    <phoneticPr fontId="1"/>
  </si>
  <si>
    <t>〇</t>
    <phoneticPr fontId="1"/>
  </si>
  <si>
    <t>工事名（実務経験の内容）</t>
    <rPh sb="0" eb="2">
      <t>コウジ</t>
    </rPh>
    <rPh sb="2" eb="3">
      <t>メイ</t>
    </rPh>
    <rPh sb="4" eb="6">
      <t>ジツム</t>
    </rPh>
    <rPh sb="6" eb="8">
      <t>ケイケン</t>
    </rPh>
    <rPh sb="9" eb="11">
      <t>ナイヨウ</t>
    </rPh>
    <phoneticPr fontId="1"/>
  </si>
  <si>
    <t>職長</t>
    <rPh sb="0" eb="2">
      <t>ショクチョウ</t>
    </rPh>
    <phoneticPr fontId="1"/>
  </si>
  <si>
    <t>班長</t>
    <rPh sb="0" eb="2">
      <t>ハンチョウ</t>
    </rPh>
    <phoneticPr fontId="1"/>
  </si>
  <si>
    <t>実務経験期間</t>
    <rPh sb="0" eb="2">
      <t>ジツム</t>
    </rPh>
    <rPh sb="2" eb="4">
      <t>ケイケン</t>
    </rPh>
    <rPh sb="4" eb="6">
      <t>キカン</t>
    </rPh>
    <phoneticPr fontId="1"/>
  </si>
  <si>
    <t>(</t>
    <phoneticPr fontId="1"/>
  </si>
  <si>
    <t>)</t>
    <phoneticPr fontId="1"/>
  </si>
  <si>
    <r>
      <t>建設キャリアアップシステムに登録された
最初の資格等取得</t>
    </r>
    <r>
      <rPr>
        <b/>
        <sz val="11"/>
        <rFont val="游ゴシック"/>
        <family val="3"/>
        <charset val="128"/>
        <scheme val="minor"/>
      </rPr>
      <t>月</t>
    </r>
    <r>
      <rPr>
        <b/>
        <sz val="11"/>
        <color theme="1"/>
        <rFont val="游ゴシック"/>
        <family val="3"/>
        <charset val="128"/>
        <scheme val="minor"/>
      </rPr>
      <t>以前の実務経験期間</t>
    </r>
    <rPh sb="20" eb="22">
      <t>サイショ</t>
    </rPh>
    <rPh sb="25" eb="26">
      <t>トウ</t>
    </rPh>
    <rPh sb="28" eb="29">
      <t>ツキ</t>
    </rPh>
    <phoneticPr fontId="1"/>
  </si>
  <si>
    <t>経験期間合計：</t>
    <rPh sb="0" eb="2">
      <t>ケイケン</t>
    </rPh>
    <rPh sb="2" eb="4">
      <t>キカン</t>
    </rPh>
    <rPh sb="4" eb="6">
      <t>ゴウケイ</t>
    </rPh>
    <phoneticPr fontId="1"/>
  </si>
  <si>
    <t>(うち職長としての経験期間：</t>
    <rPh sb="9" eb="11">
      <t>ケイケン</t>
    </rPh>
    <phoneticPr fontId="1"/>
  </si>
  <si>
    <t>(うち班長としての経験期間：</t>
    <rPh sb="3" eb="5">
      <t>ハンチョウ</t>
    </rPh>
    <rPh sb="11" eb="13">
      <t>キカン</t>
    </rPh>
    <phoneticPr fontId="1"/>
  </si>
  <si>
    <t>とび技能者の能力評価基準において、申請者の実務経験の内容は、下記のとおりであることを証明します。
実務経験期間の記載に間違いが無いことは、「社会保険／建設業退職金共済制度等の加入履歴」「賃金台帳」等で確認しました。</t>
    <rPh sb="2" eb="5">
      <t>ギノウシャ</t>
    </rPh>
    <rPh sb="6" eb="8">
      <t>ノウリョク</t>
    </rPh>
    <rPh sb="8" eb="10">
      <t>ヒョウカ</t>
    </rPh>
    <rPh sb="10" eb="12">
      <t>キジュン</t>
    </rPh>
    <rPh sb="17" eb="20">
      <t>シンセイシャ</t>
    </rPh>
    <rPh sb="21" eb="23">
      <t>ジツム</t>
    </rPh>
    <rPh sb="23" eb="25">
      <t>ケイケン</t>
    </rPh>
    <rPh sb="26" eb="28">
      <t>ナイヨウ</t>
    </rPh>
    <rPh sb="30" eb="32">
      <t>カキ</t>
    </rPh>
    <phoneticPr fontId="1"/>
  </si>
  <si>
    <t>✓コンクリート造の工作物の解体等作業主任者技能講習</t>
  </si>
  <si>
    <t>✓木造建築物の組立て等作業主任者技能講習</t>
  </si>
  <si>
    <t>✓地山の掘削および土止め支保工作業主任者技能講習</t>
  </si>
  <si>
    <t>✓型枠支保工の組立て等作業主任者技能講習</t>
  </si>
  <si>
    <t>✓ガス溶接技能講習</t>
  </si>
  <si>
    <t>✓高所作業車運転技能講習</t>
  </si>
  <si>
    <t>✓小型移動式クレーン運転技能講習</t>
  </si>
  <si>
    <t>✓足場の組立て等作業主任者技能講習</t>
  </si>
  <si>
    <t>✓建築物等の鉄骨の組立て等作業主任者技能講習</t>
  </si>
  <si>
    <t>✓車両系建設機械（整地等）運転技能講習</t>
  </si>
  <si>
    <t>✓車両系建設機械（解体用）運転技能講習</t>
  </si>
  <si>
    <t>✓車両系建設機械（基礎工事用）運転技能講習</t>
  </si>
  <si>
    <t>✓２級とび技能士</t>
    <rPh sb="2" eb="3">
      <t>キュウ</t>
    </rPh>
    <rPh sb="5" eb="7">
      <t>ギノウ</t>
    </rPh>
    <rPh sb="7" eb="8">
      <t>シ</t>
    </rPh>
    <phoneticPr fontId="1"/>
  </si>
  <si>
    <t>年</t>
    <rPh sb="0" eb="1">
      <t>ネン</t>
    </rPh>
    <phoneticPr fontId="1"/>
  </si>
  <si>
    <t>月</t>
    <rPh sb="0" eb="1">
      <t>ツキ</t>
    </rPh>
    <phoneticPr fontId="1"/>
  </si>
  <si>
    <t>コメント</t>
    <phoneticPr fontId="1"/>
  </si>
  <si>
    <t>始期</t>
    <rPh sb="0" eb="2">
      <t>シキ</t>
    </rPh>
    <phoneticPr fontId="1"/>
  </si>
  <si>
    <t>終期</t>
    <rPh sb="0" eb="2">
      <t>シュウキ</t>
    </rPh>
    <phoneticPr fontId="1"/>
  </si>
  <si>
    <t>経過月数</t>
    <rPh sb="0" eb="2">
      <t>ケイカ</t>
    </rPh>
    <rPh sb="2" eb="3">
      <t>ツキ</t>
    </rPh>
    <rPh sb="3" eb="4">
      <t>スウ</t>
    </rPh>
    <phoneticPr fontId="1"/>
  </si>
  <si>
    <t>加算？</t>
    <rPh sb="0" eb="2">
      <t>カサン</t>
    </rPh>
    <phoneticPr fontId="1"/>
  </si>
  <si>
    <t>年部分</t>
    <rPh sb="0" eb="1">
      <t>ネン</t>
    </rPh>
    <rPh sb="1" eb="3">
      <t>ブブン</t>
    </rPh>
    <phoneticPr fontId="1"/>
  </si>
  <si>
    <t>月部分</t>
    <rPh sb="0" eb="1">
      <t>ツキ</t>
    </rPh>
    <rPh sb="1" eb="3">
      <t>ブブン</t>
    </rPh>
    <phoneticPr fontId="1"/>
  </si>
  <si>
    <t>合計月数</t>
    <rPh sb="0" eb="2">
      <t>ゴウケイ</t>
    </rPh>
    <rPh sb="2" eb="3">
      <t>ツキ</t>
    </rPh>
    <rPh sb="3" eb="4">
      <t>スウ</t>
    </rPh>
    <phoneticPr fontId="1"/>
  </si>
  <si>
    <t>様式1の「就業期間」と一致していません。</t>
    <rPh sb="0" eb="2">
      <t>ヨウシキ</t>
    </rPh>
    <rPh sb="5" eb="7">
      <t>シュウギョウ</t>
    </rPh>
    <rPh sb="7" eb="9">
      <t>キカン</t>
    </rPh>
    <rPh sb="11" eb="13">
      <t>イッチ</t>
    </rPh>
    <phoneticPr fontId="1"/>
  </si>
  <si>
    <t>様式1の「職長就業期間」と一致していません。</t>
    <rPh sb="0" eb="2">
      <t>ヨウシキ</t>
    </rPh>
    <rPh sb="5" eb="7">
      <t>ショクチョウ</t>
    </rPh>
    <rPh sb="7" eb="9">
      <t>シュウギョウ</t>
    </rPh>
    <rPh sb="9" eb="11">
      <t>キカン</t>
    </rPh>
    <rPh sb="13" eb="15">
      <t>イッチ</t>
    </rPh>
    <phoneticPr fontId="1"/>
  </si>
  <si>
    <t>様式1の「班長就業期間」と一致していません。</t>
    <rPh sb="0" eb="2">
      <t>ヨウシキ</t>
    </rPh>
    <rPh sb="5" eb="7">
      <t>ハンチョウ</t>
    </rPh>
    <rPh sb="7" eb="9">
      <t>シュウギョウ</t>
    </rPh>
    <rPh sb="9" eb="11">
      <t>キカン</t>
    </rPh>
    <rPh sb="13" eb="15">
      <t>イッチ</t>
    </rPh>
    <phoneticPr fontId="1"/>
  </si>
  <si>
    <t>平成2年</t>
    <rPh sb="0" eb="2">
      <t>ヘイセイ</t>
    </rPh>
    <rPh sb="3" eb="4">
      <t>ネン</t>
    </rPh>
    <phoneticPr fontId="1"/>
  </si>
  <si>
    <t>平成3年</t>
    <rPh sb="0" eb="2">
      <t>ヘイセイ</t>
    </rPh>
    <rPh sb="3" eb="4">
      <t>ネン</t>
    </rPh>
    <phoneticPr fontId="1"/>
  </si>
  <si>
    <t>平成4年</t>
    <rPh sb="0" eb="2">
      <t>ヘイセイ</t>
    </rPh>
    <rPh sb="3" eb="4">
      <t>ネン</t>
    </rPh>
    <phoneticPr fontId="1"/>
  </si>
  <si>
    <t>平成5年</t>
    <rPh sb="0" eb="2">
      <t>ヘイセイ</t>
    </rPh>
    <rPh sb="3" eb="4">
      <t>ネン</t>
    </rPh>
    <phoneticPr fontId="1"/>
  </si>
  <si>
    <t>平成6年</t>
    <rPh sb="0" eb="2">
      <t>ヘイセイ</t>
    </rPh>
    <rPh sb="3" eb="4">
      <t>ネン</t>
    </rPh>
    <phoneticPr fontId="1"/>
  </si>
  <si>
    <t>平成7年</t>
    <rPh sb="0" eb="2">
      <t>ヘイセイ</t>
    </rPh>
    <rPh sb="3" eb="4">
      <t>ネン</t>
    </rPh>
    <phoneticPr fontId="1"/>
  </si>
  <si>
    <t>平成8年</t>
    <rPh sb="0" eb="2">
      <t>ヘイセイ</t>
    </rPh>
    <rPh sb="3" eb="4">
      <t>ネン</t>
    </rPh>
    <phoneticPr fontId="1"/>
  </si>
  <si>
    <t>平成9年</t>
    <rPh sb="0" eb="2">
      <t>ヘイセイ</t>
    </rPh>
    <rPh sb="3" eb="4">
      <t>ネン</t>
    </rPh>
    <phoneticPr fontId="1"/>
  </si>
  <si>
    <t>平成10年</t>
    <rPh sb="0" eb="2">
      <t>ヘイセイ</t>
    </rPh>
    <rPh sb="4" eb="5">
      <t>ネン</t>
    </rPh>
    <phoneticPr fontId="1"/>
  </si>
  <si>
    <t>平成11年</t>
    <rPh sb="0" eb="2">
      <t>ヘイセイ</t>
    </rPh>
    <rPh sb="4" eb="5">
      <t>ネン</t>
    </rPh>
    <phoneticPr fontId="1"/>
  </si>
  <si>
    <t>平成12年</t>
    <rPh sb="0" eb="2">
      <t>ヘイセイ</t>
    </rPh>
    <rPh sb="4" eb="5">
      <t>ネン</t>
    </rPh>
    <phoneticPr fontId="1"/>
  </si>
  <si>
    <t>平成13年</t>
    <rPh sb="0" eb="2">
      <t>ヘイセイ</t>
    </rPh>
    <rPh sb="4" eb="5">
      <t>ネン</t>
    </rPh>
    <phoneticPr fontId="1"/>
  </si>
  <si>
    <t>平成14年</t>
    <rPh sb="0" eb="2">
      <t>ヘイセイ</t>
    </rPh>
    <rPh sb="4" eb="5">
      <t>ネン</t>
    </rPh>
    <phoneticPr fontId="1"/>
  </si>
  <si>
    <t>平成15年</t>
    <rPh sb="0" eb="2">
      <t>ヘイセイ</t>
    </rPh>
    <rPh sb="4" eb="5">
      <t>ネン</t>
    </rPh>
    <phoneticPr fontId="1"/>
  </si>
  <si>
    <t>平成16年</t>
    <rPh sb="0" eb="2">
      <t>ヘイセイ</t>
    </rPh>
    <rPh sb="4" eb="5">
      <t>ネン</t>
    </rPh>
    <phoneticPr fontId="1"/>
  </si>
  <si>
    <t>平成17年</t>
    <rPh sb="0" eb="2">
      <t>ヘイセイ</t>
    </rPh>
    <rPh sb="4" eb="5">
      <t>ネン</t>
    </rPh>
    <phoneticPr fontId="1"/>
  </si>
  <si>
    <t>平成18年</t>
    <rPh sb="0" eb="2">
      <t>ヘイセイ</t>
    </rPh>
    <rPh sb="4" eb="5">
      <t>ネン</t>
    </rPh>
    <phoneticPr fontId="1"/>
  </si>
  <si>
    <t>平成19年</t>
    <rPh sb="0" eb="2">
      <t>ヘイセイ</t>
    </rPh>
    <rPh sb="4" eb="5">
      <t>ネン</t>
    </rPh>
    <phoneticPr fontId="1"/>
  </si>
  <si>
    <t>平成20年</t>
    <rPh sb="0" eb="2">
      <t>ヘイセイ</t>
    </rPh>
    <rPh sb="4" eb="5">
      <t>ネン</t>
    </rPh>
    <phoneticPr fontId="1"/>
  </si>
  <si>
    <t>平成21年</t>
    <rPh sb="0" eb="2">
      <t>ヘイセイ</t>
    </rPh>
    <rPh sb="4" eb="5">
      <t>ネン</t>
    </rPh>
    <phoneticPr fontId="1"/>
  </si>
  <si>
    <t>平成22年</t>
    <rPh sb="0" eb="2">
      <t>ヘイセイ</t>
    </rPh>
    <rPh sb="4" eb="5">
      <t>ネン</t>
    </rPh>
    <phoneticPr fontId="1"/>
  </si>
  <si>
    <t>平成23年</t>
    <rPh sb="0" eb="2">
      <t>ヘイセイ</t>
    </rPh>
    <rPh sb="4" eb="5">
      <t>ネン</t>
    </rPh>
    <phoneticPr fontId="1"/>
  </si>
  <si>
    <t>平成24年</t>
    <rPh sb="0" eb="2">
      <t>ヘイセイ</t>
    </rPh>
    <rPh sb="4" eb="5">
      <t>ネン</t>
    </rPh>
    <phoneticPr fontId="1"/>
  </si>
  <si>
    <t>平成25年</t>
    <rPh sb="0" eb="2">
      <t>ヘイセイ</t>
    </rPh>
    <rPh sb="4" eb="5">
      <t>ネン</t>
    </rPh>
    <phoneticPr fontId="1"/>
  </si>
  <si>
    <t>平成26年</t>
    <rPh sb="0" eb="2">
      <t>ヘイセイ</t>
    </rPh>
    <rPh sb="4" eb="5">
      <t>ネン</t>
    </rPh>
    <phoneticPr fontId="1"/>
  </si>
  <si>
    <t>平成27年</t>
    <rPh sb="0" eb="2">
      <t>ヘイセイ</t>
    </rPh>
    <rPh sb="4" eb="5">
      <t>ネン</t>
    </rPh>
    <phoneticPr fontId="1"/>
  </si>
  <si>
    <t>平成28年</t>
    <rPh sb="0" eb="2">
      <t>ヘイセイ</t>
    </rPh>
    <rPh sb="4" eb="5">
      <t>ネン</t>
    </rPh>
    <phoneticPr fontId="1"/>
  </si>
  <si>
    <t>平成29年</t>
    <rPh sb="0" eb="2">
      <t>ヘイセイ</t>
    </rPh>
    <rPh sb="4" eb="5">
      <t>ネン</t>
    </rPh>
    <phoneticPr fontId="1"/>
  </si>
  <si>
    <t>平成30年</t>
    <rPh sb="0" eb="2">
      <t>ヘイセイ</t>
    </rPh>
    <rPh sb="4" eb="5">
      <t>ネン</t>
    </rPh>
    <phoneticPr fontId="1"/>
  </si>
  <si>
    <t>平成31年</t>
    <rPh sb="0" eb="2">
      <t>ヘイセイ</t>
    </rPh>
    <rPh sb="4" eb="5">
      <t>ネン</t>
    </rPh>
    <phoneticPr fontId="1"/>
  </si>
  <si>
    <t>令和2年</t>
    <rPh sb="0" eb="2">
      <t>レイワ</t>
    </rPh>
    <rPh sb="3" eb="4">
      <t>ネン</t>
    </rPh>
    <phoneticPr fontId="1"/>
  </si>
  <si>
    <t>令和元年</t>
    <rPh sb="0" eb="2">
      <t>レイワ</t>
    </rPh>
    <rPh sb="2" eb="4">
      <t>ガンネン</t>
    </rPh>
    <phoneticPr fontId="1"/>
  </si>
  <si>
    <t>平成元年</t>
    <rPh sb="0" eb="2">
      <t>ヘイセイ</t>
    </rPh>
    <rPh sb="2" eb="3">
      <t>ガン</t>
    </rPh>
    <rPh sb="3" eb="4">
      <t>ネン</t>
    </rPh>
    <phoneticPr fontId="1"/>
  </si>
  <si>
    <t>昭和64年</t>
    <rPh sb="0" eb="2">
      <t>ショウワ</t>
    </rPh>
    <rPh sb="4" eb="5">
      <t>ネン</t>
    </rPh>
    <phoneticPr fontId="1"/>
  </si>
  <si>
    <t>昭和63年</t>
    <rPh sb="0" eb="2">
      <t>ショウワ</t>
    </rPh>
    <rPh sb="4" eb="5">
      <t>ネン</t>
    </rPh>
    <phoneticPr fontId="1"/>
  </si>
  <si>
    <t>昭和62年</t>
    <rPh sb="0" eb="2">
      <t>ショウワ</t>
    </rPh>
    <rPh sb="4" eb="5">
      <t>ネン</t>
    </rPh>
    <phoneticPr fontId="1"/>
  </si>
  <si>
    <t>昭和61年</t>
    <rPh sb="0" eb="2">
      <t>ショウワ</t>
    </rPh>
    <rPh sb="4" eb="5">
      <t>ネン</t>
    </rPh>
    <phoneticPr fontId="1"/>
  </si>
  <si>
    <t>昭和60年</t>
    <rPh sb="0" eb="2">
      <t>ショウワ</t>
    </rPh>
    <rPh sb="4" eb="5">
      <t>ネン</t>
    </rPh>
    <phoneticPr fontId="1"/>
  </si>
  <si>
    <t>昭和59年</t>
    <rPh sb="0" eb="2">
      <t>ショウワ</t>
    </rPh>
    <rPh sb="4" eb="5">
      <t>ネン</t>
    </rPh>
    <phoneticPr fontId="1"/>
  </si>
  <si>
    <t>昭和58年</t>
    <rPh sb="0" eb="2">
      <t>ショウワ</t>
    </rPh>
    <rPh sb="4" eb="5">
      <t>ネン</t>
    </rPh>
    <phoneticPr fontId="1"/>
  </si>
  <si>
    <t>昭和57年</t>
    <rPh sb="0" eb="2">
      <t>ショウワ</t>
    </rPh>
    <rPh sb="4" eb="5">
      <t>ネン</t>
    </rPh>
    <phoneticPr fontId="1"/>
  </si>
  <si>
    <t>昭和56年</t>
    <rPh sb="0" eb="2">
      <t>ショウワ</t>
    </rPh>
    <rPh sb="4" eb="5">
      <t>ネン</t>
    </rPh>
    <phoneticPr fontId="1"/>
  </si>
  <si>
    <t>昭和55年</t>
    <rPh sb="0" eb="2">
      <t>ショウワ</t>
    </rPh>
    <rPh sb="4" eb="5">
      <t>ネン</t>
    </rPh>
    <phoneticPr fontId="1"/>
  </si>
  <si>
    <t>昭和54年</t>
    <rPh sb="0" eb="2">
      <t>ショウワ</t>
    </rPh>
    <rPh sb="4" eb="5">
      <t>ネン</t>
    </rPh>
    <phoneticPr fontId="1"/>
  </si>
  <si>
    <t>昭和53年</t>
    <rPh sb="0" eb="2">
      <t>ショウワ</t>
    </rPh>
    <rPh sb="4" eb="5">
      <t>ネン</t>
    </rPh>
    <phoneticPr fontId="1"/>
  </si>
  <si>
    <t>昭和52年</t>
    <rPh sb="0" eb="2">
      <t>ショウワ</t>
    </rPh>
    <rPh sb="4" eb="5">
      <t>ネン</t>
    </rPh>
    <phoneticPr fontId="1"/>
  </si>
  <si>
    <t>昭和51年</t>
    <rPh sb="0" eb="2">
      <t>ショウワ</t>
    </rPh>
    <rPh sb="4" eb="5">
      <t>ネン</t>
    </rPh>
    <phoneticPr fontId="1"/>
  </si>
  <si>
    <t>昭和50年</t>
    <rPh sb="0" eb="2">
      <t>ショウワ</t>
    </rPh>
    <rPh sb="4" eb="5">
      <t>ネン</t>
    </rPh>
    <phoneticPr fontId="1"/>
  </si>
  <si>
    <t>昭和49年</t>
    <rPh sb="0" eb="2">
      <t>ショウワ</t>
    </rPh>
    <rPh sb="4" eb="5">
      <t>ネン</t>
    </rPh>
    <phoneticPr fontId="1"/>
  </si>
  <si>
    <t>昭和48年</t>
    <rPh sb="0" eb="2">
      <t>ショウワ</t>
    </rPh>
    <rPh sb="4" eb="5">
      <t>ネン</t>
    </rPh>
    <phoneticPr fontId="1"/>
  </si>
  <si>
    <t>昭和47年</t>
    <rPh sb="0" eb="2">
      <t>ショウワ</t>
    </rPh>
    <rPh sb="4" eb="5">
      <t>ネン</t>
    </rPh>
    <phoneticPr fontId="1"/>
  </si>
  <si>
    <t>昭和46年</t>
    <rPh sb="0" eb="2">
      <t>ショウワ</t>
    </rPh>
    <rPh sb="4" eb="5">
      <t>ネン</t>
    </rPh>
    <phoneticPr fontId="1"/>
  </si>
  <si>
    <t>昭和45年</t>
    <rPh sb="0" eb="2">
      <t>ショウワ</t>
    </rPh>
    <rPh sb="4" eb="5">
      <t>ネン</t>
    </rPh>
    <phoneticPr fontId="1"/>
  </si>
  <si>
    <t>昭和44年</t>
    <rPh sb="0" eb="2">
      <t>ショウワ</t>
    </rPh>
    <rPh sb="4" eb="5">
      <t>ネン</t>
    </rPh>
    <phoneticPr fontId="1"/>
  </si>
  <si>
    <t>昭和43年</t>
    <rPh sb="0" eb="2">
      <t>ショウワ</t>
    </rPh>
    <rPh sb="4" eb="5">
      <t>ネン</t>
    </rPh>
    <phoneticPr fontId="1"/>
  </si>
  <si>
    <t>昭和42年</t>
    <rPh sb="0" eb="2">
      <t>ショウワ</t>
    </rPh>
    <rPh sb="4" eb="5">
      <t>ネン</t>
    </rPh>
    <phoneticPr fontId="1"/>
  </si>
  <si>
    <t>昭和41年</t>
    <rPh sb="0" eb="2">
      <t>ショウワ</t>
    </rPh>
    <rPh sb="4" eb="5">
      <t>ネン</t>
    </rPh>
    <phoneticPr fontId="1"/>
  </si>
  <si>
    <t>昭和40年</t>
    <rPh sb="0" eb="2">
      <t>ショウワ</t>
    </rPh>
    <rPh sb="4" eb="5">
      <t>ネン</t>
    </rPh>
    <phoneticPr fontId="1"/>
  </si>
  <si>
    <t>昭和39年</t>
    <rPh sb="0" eb="2">
      <t>ショウワ</t>
    </rPh>
    <rPh sb="4" eb="5">
      <t>ネン</t>
    </rPh>
    <phoneticPr fontId="1"/>
  </si>
  <si>
    <t>昭和38年</t>
    <rPh sb="0" eb="2">
      <t>ショウワ</t>
    </rPh>
    <rPh sb="4" eb="5">
      <t>ネン</t>
    </rPh>
    <phoneticPr fontId="1"/>
  </si>
  <si>
    <t>昭和37年</t>
    <rPh sb="0" eb="2">
      <t>ショウワ</t>
    </rPh>
    <rPh sb="4" eb="5">
      <t>ネン</t>
    </rPh>
    <phoneticPr fontId="1"/>
  </si>
  <si>
    <t>昭和36年</t>
    <rPh sb="0" eb="2">
      <t>ショウワ</t>
    </rPh>
    <rPh sb="4" eb="5">
      <t>ネン</t>
    </rPh>
    <phoneticPr fontId="1"/>
  </si>
  <si>
    <t>昭和35年</t>
    <rPh sb="0" eb="2">
      <t>ショウワ</t>
    </rPh>
    <rPh sb="4" eb="5">
      <t>ネン</t>
    </rPh>
    <phoneticPr fontId="1"/>
  </si>
  <si>
    <t>昭和34年</t>
    <rPh sb="0" eb="2">
      <t>ショウワ</t>
    </rPh>
    <rPh sb="4" eb="5">
      <t>ネン</t>
    </rPh>
    <phoneticPr fontId="1"/>
  </si>
  <si>
    <t>昭和33年</t>
    <rPh sb="0" eb="2">
      <t>ショウワ</t>
    </rPh>
    <rPh sb="4" eb="5">
      <t>ネン</t>
    </rPh>
    <phoneticPr fontId="1"/>
  </si>
  <si>
    <t>昭和32年</t>
    <rPh sb="0" eb="2">
      <t>ショウワ</t>
    </rPh>
    <rPh sb="4" eb="5">
      <t>ネン</t>
    </rPh>
    <phoneticPr fontId="1"/>
  </si>
  <si>
    <t>令和・平成</t>
    <rPh sb="0" eb="2">
      <t>レイワ</t>
    </rPh>
    <rPh sb="3" eb="5">
      <t>ヘイセイ</t>
    </rPh>
    <phoneticPr fontId="1"/>
  </si>
  <si>
    <t>昭和</t>
    <rPh sb="0" eb="2">
      <t>ショウワ</t>
    </rPh>
    <phoneticPr fontId="1"/>
  </si>
  <si>
    <t>和暦</t>
    <rPh sb="0" eb="2">
      <t>ワレキ</t>
    </rPh>
    <phoneticPr fontId="1"/>
  </si>
  <si>
    <t>西暦</t>
    <rPh sb="0" eb="2">
      <t>セイレキ</t>
    </rPh>
    <phoneticPr fontId="1"/>
  </si>
  <si>
    <t>【参考】和暦⇒西暦　早見表</t>
    <rPh sb="1" eb="3">
      <t>サンコウ</t>
    </rPh>
    <rPh sb="4" eb="6">
      <t>ワレキ</t>
    </rPh>
    <rPh sb="7" eb="9">
      <t>セイレキ</t>
    </rPh>
    <rPh sb="10" eb="13">
      <t>ハヤミヒョウ</t>
    </rPh>
    <phoneticPr fontId="1"/>
  </si>
  <si>
    <t>とび　技能者</t>
  </si>
  <si>
    <r>
      <t xml:space="preserve">職種
</t>
    </r>
    <r>
      <rPr>
        <b/>
        <sz val="6"/>
        <color theme="1"/>
        <rFont val="游ゴシック"/>
        <family val="3"/>
        <charset val="128"/>
        <scheme val="minor"/>
      </rPr>
      <t>（技能者の
呼称）</t>
    </r>
    <phoneticPr fontId="1"/>
  </si>
  <si>
    <t>評価結果通知書</t>
    <rPh sb="0" eb="2">
      <t>ヒョウカ</t>
    </rPh>
    <rPh sb="2" eb="4">
      <t>ケッカ</t>
    </rPh>
    <rPh sb="4" eb="6">
      <t>ツウチ</t>
    </rPh>
    <rPh sb="6" eb="7">
      <t>ショ</t>
    </rPh>
    <phoneticPr fontId="1"/>
  </si>
  <si>
    <t>レベル判定の結果</t>
    <rPh sb="3" eb="5">
      <t>ハンテイ</t>
    </rPh>
    <rPh sb="6" eb="8">
      <t>ケッカ</t>
    </rPh>
    <phoneticPr fontId="1"/>
  </si>
  <si>
    <t>保有資格</t>
    <rPh sb="0" eb="2">
      <t>ホユウ</t>
    </rPh>
    <rPh sb="2" eb="4">
      <t>シカク</t>
    </rPh>
    <phoneticPr fontId="1"/>
  </si>
  <si>
    <t>立場</t>
    <rPh sb="0" eb="2">
      <t>タチバ</t>
    </rPh>
    <phoneticPr fontId="1"/>
  </si>
  <si>
    <t>入力</t>
    <rPh sb="0" eb="2">
      <t>ニュウリョク</t>
    </rPh>
    <phoneticPr fontId="1"/>
  </si>
  <si>
    <t>●</t>
    <phoneticPr fontId="1"/>
  </si>
  <si>
    <t>・</t>
    <phoneticPr fontId="1"/>
  </si>
  <si>
    <t>✓</t>
    <phoneticPr fontId="1"/>
  </si>
  <si>
    <t>●１級建築施工管理技士</t>
  </si>
  <si>
    <t>●２級建築施工管理技士</t>
  </si>
  <si>
    <t>●１級土木施工管理技士</t>
  </si>
  <si>
    <t>●２級土木施工管理技士</t>
  </si>
  <si>
    <t>全体</t>
    <rPh sb="0" eb="2">
      <t>ゼンタイ</t>
    </rPh>
    <phoneticPr fontId="1"/>
  </si>
  <si>
    <r>
      <t>≪レベル４に必要な資格要件≫-------------------------------
①下記の</t>
    </r>
    <r>
      <rPr>
        <u/>
        <sz val="11"/>
        <color theme="1"/>
        <rFont val="游ゴシック"/>
        <family val="3"/>
        <charset val="128"/>
        <scheme val="minor"/>
      </rPr>
      <t>いずれか(1つ以上)</t>
    </r>
    <r>
      <rPr>
        <sz val="11"/>
        <color theme="1"/>
        <rFont val="游ゴシック"/>
        <family val="2"/>
        <charset val="128"/>
        <scheme val="minor"/>
      </rPr>
      <t>を保有していること
　●登録鳶・土工基幹技能者講習
　●優秀施工者国土交通大臣顕彰
　●安全優良職長厚生労働大臣顕彰　</t>
    </r>
    <rPh sb="57" eb="59">
      <t>イジョウ</t>
    </rPh>
    <phoneticPr fontId="1"/>
  </si>
  <si>
    <t>要件①【就業日数】</t>
    <phoneticPr fontId="1"/>
  </si>
  <si>
    <t>要件②【保有資格】</t>
    <phoneticPr fontId="1"/>
  </si>
  <si>
    <t>一般社団法人　日本建設躯体工事業団体連合会</t>
    <rPh sb="0" eb="2">
      <t>イッパン</t>
    </rPh>
    <rPh sb="2" eb="4">
      <t>シャダン</t>
    </rPh>
    <rPh sb="4" eb="6">
      <t>ホウジン</t>
    </rPh>
    <rPh sb="7" eb="9">
      <t>ニホン</t>
    </rPh>
    <rPh sb="9" eb="11">
      <t>ケンセツ</t>
    </rPh>
    <rPh sb="11" eb="13">
      <t>クタイ</t>
    </rPh>
    <rPh sb="13" eb="15">
      <t>コウジ</t>
    </rPh>
    <rPh sb="15" eb="16">
      <t>ギョウ</t>
    </rPh>
    <rPh sb="16" eb="18">
      <t>ダンタイ</t>
    </rPh>
    <rPh sb="18" eb="21">
      <t>レンゴウカイ</t>
    </rPh>
    <phoneticPr fontId="1"/>
  </si>
  <si>
    <t>会長　　大木　勇雄</t>
    <rPh sb="0" eb="2">
      <t>カイチョウ</t>
    </rPh>
    <rPh sb="4" eb="6">
      <t>オオキ</t>
    </rPh>
    <rPh sb="7" eb="9">
      <t>イサオ</t>
    </rPh>
    <phoneticPr fontId="1"/>
  </si>
  <si>
    <t>元号</t>
    <rPh sb="0" eb="2">
      <t>ゲンゴウ</t>
    </rPh>
    <phoneticPr fontId="1"/>
  </si>
  <si>
    <t>&lt;選択&gt;</t>
    <rPh sb="1" eb="3">
      <t>センタク</t>
    </rPh>
    <phoneticPr fontId="1"/>
  </si>
  <si>
    <t>昭和</t>
    <rPh sb="0" eb="2">
      <t>ショウワ</t>
    </rPh>
    <phoneticPr fontId="1"/>
  </si>
  <si>
    <t>平成</t>
    <rPh sb="0" eb="2">
      <t>ヘイセイ</t>
    </rPh>
    <phoneticPr fontId="1"/>
  </si>
  <si>
    <t>レベル３に必要な資格</t>
    <rPh sb="5" eb="7">
      <t>ヒツヨウ</t>
    </rPh>
    <rPh sb="8" eb="10">
      <t>シカク</t>
    </rPh>
    <phoneticPr fontId="1"/>
  </si>
  <si>
    <t>レベル２に必要な資格</t>
    <rPh sb="5" eb="7">
      <t>ヒツヨウ</t>
    </rPh>
    <rPh sb="8" eb="10">
      <t>シカク</t>
    </rPh>
    <phoneticPr fontId="1"/>
  </si>
  <si>
    <t>・玉掛技能講習</t>
    <phoneticPr fontId="1"/>
  </si>
  <si>
    <t>一般社団法人　日本建設躯体工事業団体連合会</t>
  </si>
  <si>
    <t>標記の件、下記のとおり申請書類を提出いたしますので、レベル判定のほどよろしくお願いいたします。</t>
    <rPh sb="0" eb="2">
      <t>ヒョウキ</t>
    </rPh>
    <rPh sb="3" eb="4">
      <t>ケン</t>
    </rPh>
    <rPh sb="5" eb="7">
      <t>カキ</t>
    </rPh>
    <rPh sb="11" eb="13">
      <t>シンセイ</t>
    </rPh>
    <rPh sb="13" eb="15">
      <t>ショルイ</t>
    </rPh>
    <rPh sb="16" eb="18">
      <t>テイシュツ</t>
    </rPh>
    <rPh sb="29" eb="31">
      <t>ハンテイ</t>
    </rPh>
    <rPh sb="39" eb="40">
      <t>ネガ</t>
    </rPh>
    <phoneticPr fontId="1"/>
  </si>
  <si>
    <t>記</t>
    <rPh sb="0" eb="1">
      <t>キ</t>
    </rPh>
    <phoneticPr fontId="1"/>
  </si>
  <si>
    <t>１．申請者</t>
    <rPh sb="2" eb="5">
      <t>シンセイシャ</t>
    </rPh>
    <phoneticPr fontId="1"/>
  </si>
  <si>
    <t>「建設キャリアアップカード」のコピー</t>
  </si>
  <si>
    <t>・玉掛技能講習</t>
    <phoneticPr fontId="1"/>
  </si>
  <si>
    <t>氏名</t>
    <rPh sb="0" eb="2">
      <t>シメイ</t>
    </rPh>
    <phoneticPr fontId="1"/>
  </si>
  <si>
    <t>会社名:</t>
    <rPh sb="0" eb="3">
      <t>カイシャメイ</t>
    </rPh>
    <phoneticPr fontId="1"/>
  </si>
  <si>
    <t>担当者名:</t>
    <rPh sb="0" eb="3">
      <t>タントウシャ</t>
    </rPh>
    <rPh sb="3" eb="4">
      <t>メイ</t>
    </rPh>
    <phoneticPr fontId="1"/>
  </si>
  <si>
    <t>電話番号:</t>
    <rPh sb="0" eb="2">
      <t>デンワ</t>
    </rPh>
    <rPh sb="2" eb="4">
      <t>バンゴウ</t>
    </rPh>
    <phoneticPr fontId="1"/>
  </si>
  <si>
    <t>切り取って、宛名ラベルとしてご活用ください→</t>
    <rPh sb="0" eb="1">
      <t>キ</t>
    </rPh>
    <rPh sb="2" eb="3">
      <t>ト</t>
    </rPh>
    <rPh sb="6" eb="8">
      <t>アテナ</t>
    </rPh>
    <rPh sb="15" eb="17">
      <t>カツヨウ</t>
    </rPh>
    <phoneticPr fontId="1"/>
  </si>
  <si>
    <t>（一社）日本建設躯体工事業団体連合会</t>
    <phoneticPr fontId="1"/>
  </si>
  <si>
    <t>班長</t>
    <rPh sb="0" eb="2">
      <t>ハンチョウ</t>
    </rPh>
    <phoneticPr fontId="1"/>
  </si>
  <si>
    <t>職長</t>
    <rPh sb="0" eb="2">
      <t>ショクチョウ</t>
    </rPh>
    <phoneticPr fontId="1"/>
  </si>
  <si>
    <t>重複</t>
    <rPh sb="0" eb="2">
      <t>チョウフク</t>
    </rPh>
    <phoneticPr fontId="1"/>
  </si>
  <si>
    <r>
      <t xml:space="preserve">①就業日数が1,720 日（8年）以上
</t>
    </r>
    <r>
      <rPr>
        <u/>
        <sz val="11"/>
        <color theme="1"/>
        <rFont val="游ゴシック"/>
        <family val="3"/>
        <charset val="128"/>
        <scheme val="minor"/>
      </rPr>
      <t>かつ</t>
    </r>
    <r>
      <rPr>
        <sz val="11"/>
        <color theme="1"/>
        <rFont val="游ゴシック"/>
        <family val="2"/>
        <charset val="128"/>
        <scheme val="minor"/>
      </rPr>
      <t xml:space="preserve">
②職長又は班長として就業日数が合計430日(2年)以上あること
 （ただし班長については職長教育を修了したものとする）</t>
    </r>
    <rPh sb="60" eb="62">
      <t>ハンチョウ</t>
    </rPh>
    <rPh sb="67" eb="69">
      <t>ショクチョウ</t>
    </rPh>
    <rPh sb="69" eb="71">
      <t>キョウイク</t>
    </rPh>
    <rPh sb="72" eb="74">
      <t>シュウリョウ</t>
    </rPh>
    <phoneticPr fontId="1"/>
  </si>
  <si>
    <t>氏</t>
    <rPh sb="0" eb="1">
      <t>シ</t>
    </rPh>
    <phoneticPr fontId="1"/>
  </si>
  <si>
    <r>
      <t>　　</t>
    </r>
    <r>
      <rPr>
        <b/>
        <u/>
        <sz val="12"/>
        <color theme="1"/>
        <rFont val="ＭＳ Ｐゴシック"/>
        <family val="3"/>
        <charset val="128"/>
      </rPr>
      <t>CCUS能力評価（レベル判定）担当　行</t>
    </r>
    <rPh sb="6" eb="8">
      <t>ノウリョク</t>
    </rPh>
    <rPh sb="8" eb="10">
      <t>ヒョウカ</t>
    </rPh>
    <rPh sb="14" eb="16">
      <t>ハンテイ</t>
    </rPh>
    <rPh sb="17" eb="19">
      <t>タントウ</t>
    </rPh>
    <rPh sb="20" eb="21">
      <t>イキ</t>
    </rPh>
    <phoneticPr fontId="1"/>
  </si>
  <si>
    <t>とび技能者 能力評価（レベル判定）申請書類　送り状</t>
    <rPh sb="2" eb="5">
      <t>ギノウシャ</t>
    </rPh>
    <rPh sb="14" eb="16">
      <t>ハンテイ</t>
    </rPh>
    <rPh sb="17" eb="19">
      <t>シンセイ</t>
    </rPh>
    <rPh sb="19" eb="21">
      <t>ショルイ</t>
    </rPh>
    <rPh sb="22" eb="23">
      <t>オク</t>
    </rPh>
    <rPh sb="24" eb="25">
      <t>ジョウ</t>
    </rPh>
    <phoneticPr fontId="1"/>
  </si>
  <si>
    <t>　　</t>
    <phoneticPr fontId="1"/>
  </si>
  <si>
    <t>３.</t>
    <phoneticPr fontId="1"/>
  </si>
  <si>
    <t>氏のExcelファイルの日本躯体へのメール送信日</t>
    <rPh sb="0" eb="1">
      <t>シ</t>
    </rPh>
    <phoneticPr fontId="1"/>
  </si>
  <si>
    <t>送信先URL:</t>
    <rPh sb="0" eb="2">
      <t>ソウシン</t>
    </rPh>
    <rPh sb="2" eb="3">
      <t>サキ</t>
    </rPh>
    <phoneticPr fontId="1"/>
  </si>
  <si>
    <t>以　上</t>
    <rPh sb="0" eb="1">
      <t>イ</t>
    </rPh>
    <rPh sb="2" eb="3">
      <t>ウエ</t>
    </rPh>
    <phoneticPr fontId="1"/>
  </si>
  <si>
    <r>
      <rPr>
        <b/>
        <sz val="11"/>
        <color theme="1"/>
        <rFont val="ＭＳ Ｐゴシック"/>
        <family val="3"/>
        <charset val="128"/>
      </rPr>
      <t>レベル４</t>
    </r>
    <r>
      <rPr>
        <sz val="11"/>
        <color theme="1"/>
        <rFont val="ＭＳ Ｐゴシック"/>
        <family val="3"/>
        <charset val="128"/>
      </rPr>
      <t>を
申請する場合</t>
    </r>
    <rPh sb="6" eb="8">
      <t>シンセイ</t>
    </rPh>
    <rPh sb="10" eb="12">
      <t>バアイ</t>
    </rPh>
    <phoneticPr fontId="1"/>
  </si>
  <si>
    <r>
      <rPr>
        <b/>
        <sz val="11"/>
        <color theme="1"/>
        <rFont val="ＭＳ Ｐゴシック"/>
        <family val="3"/>
        <charset val="128"/>
      </rPr>
      <t>レベル３</t>
    </r>
    <r>
      <rPr>
        <sz val="11"/>
        <color theme="1"/>
        <rFont val="ＭＳ Ｐゴシック"/>
        <family val="3"/>
        <charset val="128"/>
      </rPr>
      <t>を
申請する場合</t>
    </r>
    <rPh sb="6" eb="8">
      <t>シンセイ</t>
    </rPh>
    <rPh sb="10" eb="12">
      <t>バアイ</t>
    </rPh>
    <phoneticPr fontId="1"/>
  </si>
  <si>
    <t>---</t>
  </si>
  <si>
    <t>「保有資格の再確認」のメッセージが表示された場合は、以下の注意事項をご参照ください。</t>
    <rPh sb="1" eb="3">
      <t>ホユウ</t>
    </rPh>
    <rPh sb="3" eb="5">
      <t>シカク</t>
    </rPh>
    <rPh sb="6" eb="9">
      <t>サイカクニン</t>
    </rPh>
    <rPh sb="17" eb="19">
      <t>ヒョウジ</t>
    </rPh>
    <rPh sb="22" eb="24">
      <t>バアイ</t>
    </rPh>
    <rPh sb="26" eb="28">
      <t>イカ</t>
    </rPh>
    <rPh sb="29" eb="31">
      <t>チュウイ</t>
    </rPh>
    <rPh sb="31" eb="33">
      <t>ジコウ</t>
    </rPh>
    <rPh sb="35" eb="37">
      <t>サンショウ</t>
    </rPh>
    <phoneticPr fontId="1"/>
  </si>
  <si>
    <t>【検証用】</t>
    <rPh sb="1" eb="3">
      <t>ケンショウ</t>
    </rPh>
    <rPh sb="3" eb="4">
      <t>ヨウ</t>
    </rPh>
    <phoneticPr fontId="1"/>
  </si>
  <si>
    <t>[申請者用]</t>
    <rPh sb="1" eb="4">
      <t>シンセイシャ</t>
    </rPh>
    <rPh sb="4" eb="5">
      <t>ヨウ</t>
    </rPh>
    <phoneticPr fontId="1"/>
  </si>
  <si>
    <t>氏名</t>
    <rPh sb="0" eb="2">
      <t>シメイ</t>
    </rPh>
    <phoneticPr fontId="1"/>
  </si>
  <si>
    <t>カナ</t>
    <phoneticPr fontId="1"/>
  </si>
  <si>
    <t>ID</t>
    <phoneticPr fontId="1"/>
  </si>
  <si>
    <t>住所</t>
    <rPh sb="0" eb="2">
      <t>ジュウショ</t>
    </rPh>
    <phoneticPr fontId="1"/>
  </si>
  <si>
    <t>西暦</t>
    <rPh sb="0" eb="2">
      <t>セイレキ</t>
    </rPh>
    <phoneticPr fontId="1"/>
  </si>
  <si>
    <t>年</t>
    <rPh sb="0" eb="1">
      <t>ネン</t>
    </rPh>
    <phoneticPr fontId="1"/>
  </si>
  <si>
    <t>月</t>
    <rPh sb="0" eb="1">
      <t>ツキ</t>
    </rPh>
    <phoneticPr fontId="1"/>
  </si>
  <si>
    <t>日</t>
    <rPh sb="0" eb="1">
      <t>ヒ</t>
    </rPh>
    <phoneticPr fontId="1"/>
  </si>
  <si>
    <t>電話</t>
    <rPh sb="0" eb="2">
      <t>デンワ</t>
    </rPh>
    <phoneticPr fontId="1"/>
  </si>
  <si>
    <t>申請レベル</t>
    <rPh sb="0" eb="2">
      <t>シンセイ</t>
    </rPh>
    <phoneticPr fontId="1"/>
  </si>
  <si>
    <t>91002</t>
    <phoneticPr fontId="1"/>
  </si>
  <si>
    <t>40010</t>
    <phoneticPr fontId="1"/>
  </si>
  <si>
    <t>40011</t>
    <phoneticPr fontId="1"/>
  </si>
  <si>
    <t>40012</t>
    <phoneticPr fontId="1"/>
  </si>
  <si>
    <t>40014</t>
    <phoneticPr fontId="1"/>
  </si>
  <si>
    <t>40031</t>
    <phoneticPr fontId="1"/>
  </si>
  <si>
    <t>40032</t>
    <phoneticPr fontId="1"/>
  </si>
  <si>
    <t>40019</t>
    <phoneticPr fontId="1"/>
  </si>
  <si>
    <t>40035</t>
    <phoneticPr fontId="1"/>
  </si>
  <si>
    <t>40036</t>
    <phoneticPr fontId="1"/>
  </si>
  <si>
    <t>40037</t>
    <phoneticPr fontId="1"/>
  </si>
  <si>
    <t>40005</t>
    <phoneticPr fontId="1"/>
  </si>
  <si>
    <t>40039</t>
    <phoneticPr fontId="1"/>
  </si>
  <si>
    <t>00016</t>
    <phoneticPr fontId="1"/>
  </si>
  <si>
    <t>30005</t>
  </si>
  <si>
    <t>30006</t>
  </si>
  <si>
    <t>30007</t>
  </si>
  <si>
    <t>30008</t>
  </si>
  <si>
    <t>10901</t>
  </si>
  <si>
    <t>資格コード一覧</t>
    <rPh sb="0" eb="2">
      <t>シカク</t>
    </rPh>
    <rPh sb="5" eb="7">
      <t>イチラン</t>
    </rPh>
    <phoneticPr fontId="1"/>
  </si>
  <si>
    <t>1の資格</t>
    <rPh sb="2" eb="4">
      <t>シカク</t>
    </rPh>
    <phoneticPr fontId="1"/>
  </si>
  <si>
    <t>2の資格</t>
    <rPh sb="2" eb="4">
      <t>シカク</t>
    </rPh>
    <phoneticPr fontId="1"/>
  </si>
  <si>
    <t>3の資格</t>
    <rPh sb="2" eb="4">
      <t>シカク</t>
    </rPh>
    <phoneticPr fontId="1"/>
  </si>
  <si>
    <t>4の資格</t>
    <rPh sb="2" eb="4">
      <t>シカク</t>
    </rPh>
    <phoneticPr fontId="1"/>
  </si>
  <si>
    <t>5の資格</t>
    <rPh sb="2" eb="4">
      <t>シカク</t>
    </rPh>
    <phoneticPr fontId="1"/>
  </si>
  <si>
    <t>6の資格</t>
    <rPh sb="2" eb="4">
      <t>シカク</t>
    </rPh>
    <phoneticPr fontId="1"/>
  </si>
  <si>
    <t>就業年</t>
    <rPh sb="0" eb="2">
      <t>シュウギョウ</t>
    </rPh>
    <rPh sb="2" eb="3">
      <t>ネン</t>
    </rPh>
    <phoneticPr fontId="1"/>
  </si>
  <si>
    <t>就業月</t>
    <rPh sb="0" eb="2">
      <t>シュウギョウ</t>
    </rPh>
    <rPh sb="2" eb="3">
      <t>ツキ</t>
    </rPh>
    <phoneticPr fontId="1"/>
  </si>
  <si>
    <t>職長年</t>
    <rPh sb="0" eb="2">
      <t>ショクチョウ</t>
    </rPh>
    <rPh sb="2" eb="3">
      <t>ネン</t>
    </rPh>
    <phoneticPr fontId="1"/>
  </si>
  <si>
    <t>職長月</t>
    <rPh sb="0" eb="2">
      <t>ショクチョウ</t>
    </rPh>
    <rPh sb="2" eb="3">
      <t>ツキ</t>
    </rPh>
    <phoneticPr fontId="1"/>
  </si>
  <si>
    <t>班長年</t>
    <rPh sb="0" eb="2">
      <t>ハンチョウ</t>
    </rPh>
    <rPh sb="2" eb="3">
      <t>ネン</t>
    </rPh>
    <phoneticPr fontId="1"/>
  </si>
  <si>
    <t>班長月</t>
    <rPh sb="0" eb="2">
      <t>ハンチョウ</t>
    </rPh>
    <rPh sb="2" eb="3">
      <t>ツキ</t>
    </rPh>
    <phoneticPr fontId="1"/>
  </si>
  <si>
    <t>代行者</t>
    <rPh sb="0" eb="2">
      <t>ダイコウ</t>
    </rPh>
    <rPh sb="2" eb="3">
      <t>シャ</t>
    </rPh>
    <phoneticPr fontId="1"/>
  </si>
  <si>
    <t>所属</t>
    <rPh sb="0" eb="2">
      <t>ショゾク</t>
    </rPh>
    <phoneticPr fontId="1"/>
  </si>
  <si>
    <t>役職</t>
    <rPh sb="0" eb="2">
      <t>ヤクショク</t>
    </rPh>
    <phoneticPr fontId="1"/>
  </si>
  <si>
    <t>関係</t>
    <rPh sb="0" eb="2">
      <t>カンケイ</t>
    </rPh>
    <phoneticPr fontId="1"/>
  </si>
  <si>
    <t>レベル２</t>
  </si>
  <si>
    <t>レベル３</t>
  </si>
  <si>
    <t>-</t>
  </si>
  <si>
    <t>&lt;選択&gt;</t>
    <rPh sb="1" eb="3">
      <t>センタク</t>
    </rPh>
    <phoneticPr fontId="1"/>
  </si>
  <si>
    <t>氏名</t>
  </si>
  <si>
    <t>カナ</t>
  </si>
  <si>
    <t>ID</t>
  </si>
  <si>
    <t>西暦</t>
  </si>
  <si>
    <t>年</t>
  </si>
  <si>
    <t>月</t>
  </si>
  <si>
    <t>日</t>
  </si>
  <si>
    <t>電話</t>
  </si>
  <si>
    <t>申請レベル</t>
  </si>
  <si>
    <t>1の資格</t>
  </si>
  <si>
    <t>2の資格</t>
  </si>
  <si>
    <t>3の資格</t>
  </si>
  <si>
    <t>4の資格</t>
  </si>
  <si>
    <t>5の資格</t>
  </si>
  <si>
    <t>6の資格</t>
  </si>
  <si>
    <t>就業年</t>
  </si>
  <si>
    <t>就業月</t>
  </si>
  <si>
    <t>職長年</t>
  </si>
  <si>
    <t>職長月</t>
  </si>
  <si>
    <t>班長年</t>
  </si>
  <si>
    <t>班長月</t>
  </si>
  <si>
    <t>役職</t>
  </si>
  <si>
    <t>【様式１】</t>
    <rPh sb="1" eb="3">
      <t>ヨウシキ</t>
    </rPh>
    <phoneticPr fontId="1"/>
  </si>
  <si>
    <t>本人ID</t>
    <rPh sb="0" eb="2">
      <t>ホンニン</t>
    </rPh>
    <phoneticPr fontId="1"/>
  </si>
  <si>
    <t>事業所</t>
    <rPh sb="0" eb="3">
      <t>ジギョウショ</t>
    </rPh>
    <phoneticPr fontId="1"/>
  </si>
  <si>
    <t>事業所ID</t>
    <rPh sb="0" eb="3">
      <t>ジギョウショ</t>
    </rPh>
    <phoneticPr fontId="1"/>
  </si>
  <si>
    <t>役職</t>
    <rPh sb="0" eb="2">
      <t>ヤクショク</t>
    </rPh>
    <phoneticPr fontId="1"/>
  </si>
  <si>
    <t>証明者</t>
    <rPh sb="0" eb="2">
      <t>ショウメイ</t>
    </rPh>
    <rPh sb="2" eb="3">
      <t>シャ</t>
    </rPh>
    <phoneticPr fontId="1"/>
  </si>
  <si>
    <t>所在地</t>
    <rPh sb="0" eb="3">
      <t>ショザイチ</t>
    </rPh>
    <phoneticPr fontId="1"/>
  </si>
  <si>
    <t>経験年</t>
  </si>
  <si>
    <t>経験月</t>
  </si>
  <si>
    <t>経験月</t>
    <rPh sb="0" eb="2">
      <t>ケイケン</t>
    </rPh>
    <rPh sb="2" eb="3">
      <t>ツキ</t>
    </rPh>
    <phoneticPr fontId="1"/>
  </si>
  <si>
    <t>職長年</t>
    <rPh sb="0" eb="2">
      <t>ショクチョウ</t>
    </rPh>
    <rPh sb="2" eb="3">
      <t>ネン</t>
    </rPh>
    <phoneticPr fontId="1"/>
  </si>
  <si>
    <t>職長月</t>
    <rPh sb="0" eb="2">
      <t>ショクチョウ</t>
    </rPh>
    <rPh sb="2" eb="3">
      <t>ツキ</t>
    </rPh>
    <phoneticPr fontId="1"/>
  </si>
  <si>
    <t>班長年</t>
    <rPh sb="0" eb="2">
      <t>ハンチョウ</t>
    </rPh>
    <rPh sb="2" eb="3">
      <t>ネン</t>
    </rPh>
    <phoneticPr fontId="1"/>
  </si>
  <si>
    <t>班長月</t>
    <rPh sb="0" eb="2">
      <t>ハンチョウ</t>
    </rPh>
    <rPh sb="2" eb="3">
      <t>ツキ</t>
    </rPh>
    <phoneticPr fontId="1"/>
  </si>
  <si>
    <t>経験①始期</t>
  </si>
  <si>
    <t>経験①始期</t>
    <rPh sb="0" eb="2">
      <t>ケイケン</t>
    </rPh>
    <phoneticPr fontId="1"/>
  </si>
  <si>
    <t>経験②始期</t>
  </si>
  <si>
    <t>経験②始期</t>
    <rPh sb="0" eb="2">
      <t>ケイケン</t>
    </rPh>
    <phoneticPr fontId="1"/>
  </si>
  <si>
    <t>経験③始期</t>
  </si>
  <si>
    <t>経験③始期</t>
    <rPh sb="0" eb="2">
      <t>ケイケン</t>
    </rPh>
    <phoneticPr fontId="1"/>
  </si>
  <si>
    <t>職長①始期</t>
  </si>
  <si>
    <t>職長①始期</t>
    <phoneticPr fontId="1"/>
  </si>
  <si>
    <t>職長②始期</t>
  </si>
  <si>
    <t>職長②始期</t>
    <phoneticPr fontId="1"/>
  </si>
  <si>
    <t>職長③始期</t>
  </si>
  <si>
    <t>職長③始期</t>
    <phoneticPr fontId="1"/>
  </si>
  <si>
    <t>班長①始期</t>
  </si>
  <si>
    <t>班長①始期</t>
    <phoneticPr fontId="1"/>
  </si>
  <si>
    <t>班長②始期</t>
  </si>
  <si>
    <t>班長②始期</t>
    <phoneticPr fontId="1"/>
  </si>
  <si>
    <t>班長③始期</t>
  </si>
  <si>
    <t>班長③始期</t>
    <phoneticPr fontId="1"/>
  </si>
  <si>
    <t>経験①終期</t>
  </si>
  <si>
    <t>経験①終期</t>
    <rPh sb="0" eb="2">
      <t>ケイケン</t>
    </rPh>
    <phoneticPr fontId="1"/>
  </si>
  <si>
    <t>経験②終期</t>
  </si>
  <si>
    <t>経験②終期</t>
    <rPh sb="0" eb="2">
      <t>ケイケン</t>
    </rPh>
    <phoneticPr fontId="1"/>
  </si>
  <si>
    <t>経験③終期</t>
  </si>
  <si>
    <t>経験③終期</t>
    <rPh sb="0" eb="2">
      <t>ケイケン</t>
    </rPh>
    <phoneticPr fontId="1"/>
  </si>
  <si>
    <t>職長①終期</t>
  </si>
  <si>
    <t>職長①終期</t>
    <phoneticPr fontId="1"/>
  </si>
  <si>
    <t>職長②終期</t>
  </si>
  <si>
    <t>職長②終期</t>
    <phoneticPr fontId="1"/>
  </si>
  <si>
    <t>職長③終期</t>
  </si>
  <si>
    <t>職長③終期</t>
    <phoneticPr fontId="1"/>
  </si>
  <si>
    <t>班長①終期</t>
  </si>
  <si>
    <t>班長①終期</t>
    <phoneticPr fontId="1"/>
  </si>
  <si>
    <t>班長②終期</t>
  </si>
  <si>
    <t>班長②終期</t>
    <phoneticPr fontId="1"/>
  </si>
  <si>
    <t>班長③終期</t>
  </si>
  <si>
    <t>班長③終期</t>
    <phoneticPr fontId="1"/>
  </si>
  <si>
    <t>経験計（年）</t>
  </si>
  <si>
    <t>経験計（年）</t>
    <rPh sb="0" eb="2">
      <t>ケイケン</t>
    </rPh>
    <rPh sb="2" eb="3">
      <t>ケイ</t>
    </rPh>
    <rPh sb="4" eb="5">
      <t>ネン</t>
    </rPh>
    <phoneticPr fontId="1"/>
  </si>
  <si>
    <t>経験計（月）</t>
  </si>
  <si>
    <t>経験計（月）</t>
    <rPh sb="0" eb="2">
      <t>ケイケン</t>
    </rPh>
    <rPh sb="2" eb="3">
      <t>ケイ</t>
    </rPh>
    <rPh sb="4" eb="5">
      <t>ツキ</t>
    </rPh>
    <phoneticPr fontId="1"/>
  </si>
  <si>
    <t>職長計（年）</t>
  </si>
  <si>
    <t>職長計（年）</t>
    <rPh sb="0" eb="2">
      <t>ショクチョウ</t>
    </rPh>
    <rPh sb="2" eb="3">
      <t>ケイ</t>
    </rPh>
    <rPh sb="4" eb="5">
      <t>ネン</t>
    </rPh>
    <phoneticPr fontId="1"/>
  </si>
  <si>
    <t>職長計（月）</t>
  </si>
  <si>
    <t>職長計（月）</t>
    <rPh sb="0" eb="2">
      <t>ショクチョウ</t>
    </rPh>
    <rPh sb="2" eb="3">
      <t>ケイ</t>
    </rPh>
    <rPh sb="4" eb="5">
      <t>ツキ</t>
    </rPh>
    <phoneticPr fontId="1"/>
  </si>
  <si>
    <t>班長計（年）</t>
  </si>
  <si>
    <t>班長計（年）</t>
    <rPh sb="0" eb="2">
      <t>ハンチョウ</t>
    </rPh>
    <rPh sb="2" eb="3">
      <t>ケイ</t>
    </rPh>
    <rPh sb="4" eb="5">
      <t>ネン</t>
    </rPh>
    <phoneticPr fontId="1"/>
  </si>
  <si>
    <t>班長計（月）</t>
  </si>
  <si>
    <t>班長計（月）</t>
    <rPh sb="0" eb="2">
      <t>ハンチョウ</t>
    </rPh>
    <rPh sb="2" eb="3">
      <t>ケイ</t>
    </rPh>
    <rPh sb="4" eb="5">
      <t>ツキ</t>
    </rPh>
    <phoneticPr fontId="1"/>
  </si>
  <si>
    <t>【様式2】</t>
    <rPh sb="1" eb="3">
      <t>ヨウシキ</t>
    </rPh>
    <phoneticPr fontId="1"/>
  </si>
  <si>
    <t>経験年</t>
    <rPh sb="0" eb="2">
      <t>ケイケン</t>
    </rPh>
    <rPh sb="2" eb="3">
      <t>ネン</t>
    </rPh>
    <phoneticPr fontId="1"/>
  </si>
  <si>
    <t>【様式3】</t>
    <rPh sb="1" eb="3">
      <t>ヨウシキ</t>
    </rPh>
    <phoneticPr fontId="1"/>
  </si>
  <si>
    <t>【結果通知】</t>
    <rPh sb="1" eb="3">
      <t>ケッカ</t>
    </rPh>
    <rPh sb="3" eb="5">
      <t>ツウチ</t>
    </rPh>
    <phoneticPr fontId="1"/>
  </si>
  <si>
    <t>レベル２資格</t>
  </si>
  <si>
    <t>レベル２資格</t>
    <rPh sb="4" eb="6">
      <t>シカク</t>
    </rPh>
    <phoneticPr fontId="1"/>
  </si>
  <si>
    <t>レベル2経験</t>
  </si>
  <si>
    <t>レベル2経験</t>
    <rPh sb="4" eb="6">
      <t>ケイケン</t>
    </rPh>
    <phoneticPr fontId="1"/>
  </si>
  <si>
    <t>レベル3資格</t>
  </si>
  <si>
    <t>レベル3資格</t>
    <rPh sb="4" eb="6">
      <t>シカク</t>
    </rPh>
    <phoneticPr fontId="1"/>
  </si>
  <si>
    <t>レベル3経験</t>
  </si>
  <si>
    <t>レベル3経験</t>
    <rPh sb="4" eb="6">
      <t>ケイケン</t>
    </rPh>
    <phoneticPr fontId="1"/>
  </si>
  <si>
    <t>レベル4経験</t>
    <rPh sb="4" eb="6">
      <t>ケイケン</t>
    </rPh>
    <phoneticPr fontId="1"/>
  </si>
  <si>
    <t>レベル3立場</t>
  </si>
  <si>
    <t>レベル3立場</t>
    <rPh sb="4" eb="6">
      <t>タチバ</t>
    </rPh>
    <phoneticPr fontId="1"/>
  </si>
  <si>
    <t>レベル4資格</t>
  </si>
  <si>
    <t>レベル4資格</t>
    <rPh sb="4" eb="6">
      <t>シカク</t>
    </rPh>
    <phoneticPr fontId="1"/>
  </si>
  <si>
    <t>レベル4経験</t>
  </si>
  <si>
    <t>レベル4立場</t>
  </si>
  <si>
    <t>レベル4立場</t>
    <rPh sb="4" eb="6">
      <t>タチバ</t>
    </rPh>
    <phoneticPr fontId="1"/>
  </si>
  <si>
    <t>結果</t>
  </si>
  <si>
    <t>結果</t>
    <rPh sb="0" eb="2">
      <t>ケッカ</t>
    </rPh>
    <phoneticPr fontId="1"/>
  </si>
  <si>
    <t>日付</t>
  </si>
  <si>
    <t>日付</t>
    <rPh sb="0" eb="2">
      <t>ヒヅケ</t>
    </rPh>
    <phoneticPr fontId="1"/>
  </si>
  <si>
    <t>レベルを選択</t>
    <rPh sb="4" eb="6">
      <t>センタク</t>
    </rPh>
    <phoneticPr fontId="1"/>
  </si>
  <si>
    <t>　従って、上表のとおり、レベル４申請では最低５つ、レベル３申請では最低４つの資格保有が必要となります。</t>
    <rPh sb="1" eb="2">
      <t>シタガ</t>
    </rPh>
    <rPh sb="5" eb="7">
      <t>ジョウヒョウ</t>
    </rPh>
    <rPh sb="16" eb="18">
      <t>シンセイ</t>
    </rPh>
    <rPh sb="20" eb="22">
      <t>サイテイ</t>
    </rPh>
    <rPh sb="29" eb="31">
      <t>シンセイ</t>
    </rPh>
    <rPh sb="33" eb="35">
      <t>サイテイ</t>
    </rPh>
    <rPh sb="38" eb="40">
      <t>シカク</t>
    </rPh>
    <rPh sb="40" eb="42">
      <t>ホユウ</t>
    </rPh>
    <rPh sb="43" eb="45">
      <t>ヒツヨウ</t>
    </rPh>
    <phoneticPr fontId="1"/>
  </si>
  <si>
    <t>パターン
１</t>
  </si>
  <si>
    <t>パターン
１</t>
    <phoneticPr fontId="1"/>
  </si>
  <si>
    <t>パターン
２</t>
  </si>
  <si>
    <t>パターン
２</t>
    <phoneticPr fontId="1"/>
  </si>
  <si>
    <t>レベル３の「●」の資格１つ</t>
    <rPh sb="9" eb="11">
      <t>シカク</t>
    </rPh>
    <phoneticPr fontId="1"/>
  </si>
  <si>
    <t>・以上に加え、「✓」の資格１つ</t>
    <rPh sb="1" eb="3">
      <t>イジョウ</t>
    </rPh>
    <rPh sb="4" eb="5">
      <t>クワ</t>
    </rPh>
    <phoneticPr fontId="1"/>
  </si>
  <si>
    <r>
      <t>・以上に加え、「✓」の資格</t>
    </r>
    <r>
      <rPr>
        <u/>
        <sz val="10"/>
        <color theme="1"/>
        <rFont val="ＭＳ Ｐゴシック"/>
        <family val="3"/>
        <charset val="128"/>
      </rPr>
      <t>３つ</t>
    </r>
    <rPh sb="1" eb="3">
      <t>イジョウ</t>
    </rPh>
    <rPh sb="4" eb="5">
      <t>クワ</t>
    </rPh>
    <phoneticPr fontId="1"/>
  </si>
  <si>
    <t>※いずれのレベルも「・玉掛技能講習」「・職長・安全衛生責任者講習」+「✓の資格（1つ以上）」は必須です。</t>
    <rPh sb="37" eb="39">
      <t>シカク</t>
    </rPh>
    <rPh sb="42" eb="44">
      <t>イジョウ</t>
    </rPh>
    <rPh sb="47" eb="49">
      <t>ヒッス</t>
    </rPh>
    <phoneticPr fontId="1"/>
  </si>
  <si>
    <t>　　では、保有資格を漏れのないよう入力ください。</t>
    <rPh sb="5" eb="7">
      <t>ホユウ</t>
    </rPh>
    <rPh sb="7" eb="9">
      <t>シカク</t>
    </rPh>
    <rPh sb="10" eb="11">
      <t>モ</t>
    </rPh>
    <rPh sb="17" eb="19">
      <t>ニュウリョク</t>
    </rPh>
    <phoneticPr fontId="1"/>
  </si>
  <si>
    <r>
      <t>　注意）「レベル４」、「レベル３」申請の場合は、</t>
    </r>
    <r>
      <rPr>
        <u/>
        <sz val="12"/>
        <color theme="1"/>
        <rFont val="ＭＳ Ｐゴシック"/>
        <family val="3"/>
        <charset val="128"/>
      </rPr>
      <t>それぞれ、下位レベルの資格保有が必要です</t>
    </r>
    <r>
      <rPr>
        <sz val="12"/>
        <color theme="1"/>
        <rFont val="ＭＳ Ｐゴシック"/>
        <family val="3"/>
        <charset val="128"/>
      </rPr>
      <t>ので、様式１（能力評価申請書）</t>
    </r>
    <rPh sb="1" eb="3">
      <t>チュウイ</t>
    </rPh>
    <rPh sb="17" eb="19">
      <t>シンセイ</t>
    </rPh>
    <rPh sb="20" eb="22">
      <t>バアイ</t>
    </rPh>
    <rPh sb="29" eb="31">
      <t>カイ</t>
    </rPh>
    <rPh sb="35" eb="37">
      <t>シカク</t>
    </rPh>
    <rPh sb="37" eb="39">
      <t>ホユウ</t>
    </rPh>
    <rPh sb="40" eb="42">
      <t>ヒツヨウ</t>
    </rPh>
    <phoneticPr fontId="1"/>
  </si>
  <si>
    <r>
      <t>必要な資格の</t>
    </r>
    <r>
      <rPr>
        <b/>
        <sz val="14"/>
        <color rgb="FFFF0000"/>
        <rFont val="ＭＳ Ｐゴシック"/>
        <family val="3"/>
        <charset val="128"/>
      </rPr>
      <t>【パターン】　</t>
    </r>
    <r>
      <rPr>
        <b/>
        <sz val="12"/>
        <color rgb="FFFF0000"/>
        <rFont val="ＭＳ Ｐゴシック"/>
        <family val="3"/>
        <charset val="128"/>
      </rPr>
      <t>　</t>
    </r>
    <r>
      <rPr>
        <b/>
        <sz val="12"/>
        <color theme="1"/>
        <rFont val="ＭＳ Ｐゴシック"/>
        <family val="3"/>
        <charset val="128"/>
      </rPr>
      <t>レベル４申請にはレベル３・２の資格、レベル３申請にはレベル2の資格の保有が必要です</t>
    </r>
    <rPh sb="0" eb="2">
      <t>ヒツヨウ</t>
    </rPh>
    <rPh sb="3" eb="5">
      <t>シカク</t>
    </rPh>
    <rPh sb="18" eb="20">
      <t>シンセイ</t>
    </rPh>
    <rPh sb="29" eb="31">
      <t>シカク</t>
    </rPh>
    <rPh sb="36" eb="38">
      <t>シンセイ</t>
    </rPh>
    <rPh sb="45" eb="47">
      <t>シカク</t>
    </rPh>
    <rPh sb="48" eb="50">
      <t>ホユウ</t>
    </rPh>
    <rPh sb="51" eb="53">
      <t>ヒツヨウ</t>
    </rPh>
    <phoneticPr fontId="1"/>
  </si>
  <si>
    <t>必要な資格の数</t>
    <rPh sb="0" eb="2">
      <t>ヒツヨウ</t>
    </rPh>
    <rPh sb="3" eb="5">
      <t>シカク</t>
    </rPh>
    <rPh sb="6" eb="7">
      <t>カズ</t>
    </rPh>
    <phoneticPr fontId="1"/>
  </si>
  <si>
    <t>重複</t>
  </si>
  <si>
    <r>
      <t>必要な資格の</t>
    </r>
    <r>
      <rPr>
        <b/>
        <sz val="14"/>
        <color rgb="FFFF0000"/>
        <rFont val="ＭＳ Ｐゴシック"/>
        <family val="3"/>
        <charset val="128"/>
      </rPr>
      <t>【パターン】　</t>
    </r>
    <r>
      <rPr>
        <b/>
        <sz val="12"/>
        <color rgb="FFFF0000"/>
        <rFont val="ＭＳ Ｐゴシック"/>
        <family val="3"/>
        <charset val="128"/>
      </rPr>
      <t>　</t>
    </r>
    <rPh sb="0" eb="2">
      <t>ヒツヨウ</t>
    </rPh>
    <rPh sb="3" eb="5">
      <t>シカク</t>
    </rPh>
    <phoneticPr fontId="1"/>
  </si>
  <si>
    <t>　従って、上表のとおり、レベル３申請では最低４つの資格保有が必要となります。</t>
    <rPh sb="1" eb="2">
      <t>シタガ</t>
    </rPh>
    <rPh sb="5" eb="7">
      <t>ジョウヒョウ</t>
    </rPh>
    <rPh sb="16" eb="18">
      <t>シンセイ</t>
    </rPh>
    <rPh sb="20" eb="22">
      <t>サイテイ</t>
    </rPh>
    <rPh sb="25" eb="27">
      <t>シカク</t>
    </rPh>
    <rPh sb="27" eb="29">
      <t>ホユウ</t>
    </rPh>
    <rPh sb="30" eb="32">
      <t>ヒツヨウ</t>
    </rPh>
    <phoneticPr fontId="1"/>
  </si>
  <si>
    <r>
      <t>・以上に加え、「✓」の資格を</t>
    </r>
    <r>
      <rPr>
        <b/>
        <u/>
        <sz val="10"/>
        <color theme="1"/>
        <rFont val="ＭＳ Ｐゴシック"/>
        <family val="3"/>
        <charset val="128"/>
      </rPr>
      <t>３</t>
    </r>
    <r>
      <rPr>
        <u/>
        <sz val="10"/>
        <color theme="1"/>
        <rFont val="ＭＳ Ｐゴシック"/>
        <family val="3"/>
        <charset val="128"/>
      </rPr>
      <t>つ</t>
    </r>
    <rPh sb="1" eb="3">
      <t>イジョウ</t>
    </rPh>
    <rPh sb="4" eb="5">
      <t>クワ</t>
    </rPh>
    <phoneticPr fontId="1"/>
  </si>
  <si>
    <r>
      <t>・以上に加え、「✓」の資格を</t>
    </r>
    <r>
      <rPr>
        <b/>
        <sz val="10"/>
        <color theme="1"/>
        <rFont val="ＭＳ Ｐゴシック"/>
        <family val="3"/>
        <charset val="128"/>
      </rPr>
      <t>１</t>
    </r>
    <r>
      <rPr>
        <sz val="10"/>
        <color theme="1"/>
        <rFont val="ＭＳ Ｐゴシック"/>
        <family val="3"/>
        <charset val="128"/>
      </rPr>
      <t>つ</t>
    </r>
    <rPh sb="1" eb="3">
      <t>イジョウ</t>
    </rPh>
    <rPh sb="4" eb="5">
      <t>クワ</t>
    </rPh>
    <phoneticPr fontId="1"/>
  </si>
  <si>
    <r>
      <t>　　　注意）「レベル３」申請の場合は、レベル３の資格に加え、</t>
    </r>
    <r>
      <rPr>
        <u/>
        <sz val="12"/>
        <color theme="1"/>
        <rFont val="ＭＳ Ｐゴシック"/>
        <family val="3"/>
        <charset val="128"/>
      </rPr>
      <t>レベル２の資格保有も必要です</t>
    </r>
    <r>
      <rPr>
        <sz val="12"/>
        <color theme="1"/>
        <rFont val="ＭＳ Ｐゴシック"/>
        <family val="3"/>
        <charset val="128"/>
      </rPr>
      <t>ので、</t>
    </r>
    <rPh sb="3" eb="5">
      <t>チュウイ</t>
    </rPh>
    <rPh sb="12" eb="14">
      <t>シンセイ</t>
    </rPh>
    <rPh sb="15" eb="17">
      <t>バアイ</t>
    </rPh>
    <rPh sb="24" eb="26">
      <t>シカク</t>
    </rPh>
    <rPh sb="27" eb="28">
      <t>クワ</t>
    </rPh>
    <rPh sb="35" eb="37">
      <t>シカク</t>
    </rPh>
    <rPh sb="37" eb="39">
      <t>ホユウ</t>
    </rPh>
    <rPh sb="40" eb="42">
      <t>ヒツヨウ</t>
    </rPh>
    <phoneticPr fontId="1"/>
  </si>
  <si>
    <t>　　　　　　様式１（能力評価申請書）では、漏れのないよう入力ください。</t>
    <rPh sb="21" eb="22">
      <t>モ</t>
    </rPh>
    <rPh sb="28" eb="30">
      <t>ニュウリョク</t>
    </rPh>
    <phoneticPr fontId="1"/>
  </si>
  <si>
    <t>40040</t>
    <phoneticPr fontId="1"/>
  </si>
  <si>
    <t>10902</t>
    <phoneticPr fontId="1"/>
  </si>
  <si>
    <t>レベル４</t>
    <phoneticPr fontId="1"/>
  </si>
  <si>
    <t>●登録鳶・土工基幹技能者講習</t>
    <rPh sb="12" eb="14">
      <t>コウシュウ</t>
    </rPh>
    <phoneticPr fontId="1"/>
  </si>
  <si>
    <t>郵便番号</t>
    <rPh sb="0" eb="2">
      <t>ユウビン</t>
    </rPh>
    <rPh sb="2" eb="4">
      <t>バンゴウ</t>
    </rPh>
    <phoneticPr fontId="1"/>
  </si>
  <si>
    <t>-</t>
    <phoneticPr fontId="1"/>
  </si>
  <si>
    <t>都道府県</t>
    <rPh sb="0" eb="4">
      <t>トドウフケン</t>
    </rPh>
    <phoneticPr fontId="1"/>
  </si>
  <si>
    <t>大分類(06)「とび工」
小分類(01)「とび工」</t>
  </si>
  <si>
    <t>以上の申請内容が事実に相違ないことを証明します。</t>
    <rPh sb="0" eb="2">
      <t>イジョウ</t>
    </rPh>
    <rPh sb="3" eb="5">
      <t>シンセイ</t>
    </rPh>
    <rPh sb="5" eb="7">
      <t>ナイヨウ</t>
    </rPh>
    <rPh sb="8" eb="10">
      <t>ジジツ</t>
    </rPh>
    <rPh sb="11" eb="13">
      <t>ソウイ</t>
    </rPh>
    <rPh sb="18" eb="20">
      <t>ショウメイ</t>
    </rPh>
    <phoneticPr fontId="1"/>
  </si>
  <si>
    <r>
      <t xml:space="preserve">事業者名
</t>
    </r>
    <r>
      <rPr>
        <sz val="9"/>
        <color theme="1"/>
        <rFont val="游ゴシック"/>
        <family val="3"/>
        <charset val="128"/>
        <scheme val="minor"/>
      </rPr>
      <t>（企業名）</t>
    </r>
    <rPh sb="0" eb="3">
      <t>ジギョウシャ</t>
    </rPh>
    <rPh sb="3" eb="4">
      <t>メイ</t>
    </rPh>
    <rPh sb="6" eb="9">
      <t>キギョウメイ</t>
    </rPh>
    <phoneticPr fontId="1"/>
  </si>
  <si>
    <t>事業者ID</t>
    <phoneticPr fontId="1"/>
  </si>
  <si>
    <t>都道府県名</t>
    <rPh sb="0" eb="4">
      <t>トドウフケン</t>
    </rPh>
    <rPh sb="4" eb="5">
      <t>メイ</t>
    </rPh>
    <phoneticPr fontId="1"/>
  </si>
  <si>
    <t>22</t>
    <phoneticPr fontId="1"/>
  </si>
  <si>
    <r>
      <t xml:space="preserve">事業者名
</t>
    </r>
    <r>
      <rPr>
        <sz val="8"/>
        <color theme="1"/>
        <rFont val="游ゴシック"/>
        <family val="3"/>
        <charset val="128"/>
        <scheme val="minor"/>
      </rPr>
      <t>（企業名）</t>
    </r>
    <rPh sb="0" eb="3">
      <t>ジギョウシャ</t>
    </rPh>
    <rPh sb="3" eb="4">
      <t>メイ</t>
    </rPh>
    <rPh sb="6" eb="9">
      <t>キギョウメイ</t>
    </rPh>
    <phoneticPr fontId="1"/>
  </si>
  <si>
    <t>西暦</t>
    <rPh sb="0" eb="2">
      <t>セイレキ</t>
    </rPh>
    <phoneticPr fontId="1"/>
  </si>
  <si>
    <t>本人
郵便番号</t>
    <rPh sb="0" eb="2">
      <t>ホンニン</t>
    </rPh>
    <rPh sb="3" eb="5">
      <t>ユウビン</t>
    </rPh>
    <rPh sb="5" eb="7">
      <t>バンゴウ</t>
    </rPh>
    <phoneticPr fontId="1"/>
  </si>
  <si>
    <t>本人
都道府県</t>
    <rPh sb="0" eb="2">
      <t>ホンニン</t>
    </rPh>
    <rPh sb="3" eb="7">
      <t>トドウフケン</t>
    </rPh>
    <phoneticPr fontId="1"/>
  </si>
  <si>
    <t>本人
市町村以下</t>
    <rPh sb="0" eb="2">
      <t>ホンニン</t>
    </rPh>
    <rPh sb="3" eb="6">
      <t>シチョウソン</t>
    </rPh>
    <rPh sb="6" eb="8">
      <t>イカ</t>
    </rPh>
    <phoneticPr fontId="1"/>
  </si>
  <si>
    <t>令和3年</t>
    <rPh sb="0" eb="2">
      <t>レイワ</t>
    </rPh>
    <rPh sb="3" eb="4">
      <t>ネン</t>
    </rPh>
    <phoneticPr fontId="1"/>
  </si>
  <si>
    <t>事業所</t>
    <rPh sb="0" eb="3">
      <t>ジギョウショ</t>
    </rPh>
    <phoneticPr fontId="1"/>
  </si>
  <si>
    <t>証明者</t>
    <rPh sb="0" eb="3">
      <t>ショウメイシャ</t>
    </rPh>
    <phoneticPr fontId="1"/>
  </si>
  <si>
    <t>レベル４に必要な資格</t>
    <rPh sb="5" eb="7">
      <t>ヒツヨウ</t>
    </rPh>
    <rPh sb="8" eb="10">
      <t>シカク</t>
    </rPh>
    <phoneticPr fontId="1"/>
  </si>
  <si>
    <t>レベル４の「●」の資格１つ</t>
    <rPh sb="9" eb="11">
      <t>シカク</t>
    </rPh>
    <phoneticPr fontId="1"/>
  </si>
  <si>
    <t>フル名称</t>
    <rPh sb="2" eb="4">
      <t>メイショウ</t>
    </rPh>
    <phoneticPr fontId="1"/>
  </si>
  <si>
    <t>パス名</t>
    <rPh sb="2" eb="3">
      <t>メイ</t>
    </rPh>
    <phoneticPr fontId="1"/>
  </si>
  <si>
    <t>シート名の開始位置</t>
    <rPh sb="3" eb="4">
      <t>メイ</t>
    </rPh>
    <rPh sb="5" eb="7">
      <t>カイシ</t>
    </rPh>
    <rPh sb="7" eb="9">
      <t>イチ</t>
    </rPh>
    <phoneticPr fontId="1"/>
  </si>
  <si>
    <t>ファイル名</t>
    <rPh sb="4" eb="5">
      <t>メイ</t>
    </rPh>
    <phoneticPr fontId="1"/>
  </si>
  <si>
    <t>ファイル名</t>
    <rPh sb="4" eb="5">
      <t>メイ</t>
    </rPh>
    <phoneticPr fontId="1"/>
  </si>
  <si>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</si>
  <si>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</si>
  <si>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</si>
  <si>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</si>
  <si>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</si>
  <si>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</si>
  <si>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</si>
  <si>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</si>
  <si>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</si>
  <si>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</si>
  <si>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</si>
  <si>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</si>
  <si>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</si>
  <si>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</si>
  <si>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</si>
  <si>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</si>
  <si>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</si>
  <si>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</si>
  <si>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</si>
  <si>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</si>
  <si>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</si>
  <si>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</si>
  <si>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</si>
  <si>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</si>
  <si>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</si>
  <si>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</si>
  <si>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</si>
  <si>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</si>
  <si>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</si>
  <si>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</si>
  <si>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</si>
  <si>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</si>
  <si>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</si>
  <si>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</si>
  <si>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</si>
  <si>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</si>
  <si>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</si>
  <si>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</si>
  <si>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</si>
  <si>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</si>
  <si>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</si>
  <si>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</si>
  <si>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</si>
  <si>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</si>
  <si>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</si>
  <si>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</si>
  <si>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</si>
  <si>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会員</t>
    <rPh sb="0" eb="2">
      <t>カイイン</t>
    </rPh>
    <phoneticPr fontId="1"/>
  </si>
  <si>
    <t>非会員</t>
    <rPh sb="0" eb="1">
      <t>ヒ</t>
    </rPh>
    <rPh sb="1" eb="3">
      <t>カイイン</t>
    </rPh>
    <phoneticPr fontId="1"/>
  </si>
  <si>
    <t>会員・非会員区分</t>
    <rPh sb="0" eb="2">
      <t>カイイン</t>
    </rPh>
    <phoneticPr fontId="1"/>
  </si>
  <si>
    <t>「会員」の場合は、所属団体</t>
    <rPh sb="1" eb="3">
      <t>カイイン</t>
    </rPh>
    <rPh sb="5" eb="7">
      <t>バアイ</t>
    </rPh>
    <rPh sb="9" eb="11">
      <t>ショゾク</t>
    </rPh>
    <rPh sb="11" eb="13">
      <t>ダンタイ</t>
    </rPh>
    <phoneticPr fontId="1"/>
  </si>
  <si>
    <r>
      <t>（注）</t>
    </r>
    <r>
      <rPr>
        <b/>
        <sz val="12"/>
        <color theme="1"/>
        <rFont val="ＭＳ Ｐゴシック"/>
        <family val="3"/>
        <charset val="128"/>
      </rPr>
      <t>「会員」とは</t>
    </r>
    <rPh sb="1" eb="2">
      <t>チュウ</t>
    </rPh>
    <rPh sb="4" eb="6">
      <t>カイイン</t>
    </rPh>
    <phoneticPr fontId="4"/>
  </si>
  <si>
    <t>　以下のいずれにも所属していない場合は、「非会員」を選択してください。</t>
    <rPh sb="1" eb="3">
      <t>イカ</t>
    </rPh>
    <rPh sb="9" eb="11">
      <t>ショゾク</t>
    </rPh>
    <rPh sb="16" eb="18">
      <t>バアイ</t>
    </rPh>
    <rPh sb="21" eb="22">
      <t>ヒ</t>
    </rPh>
    <rPh sb="22" eb="24">
      <t>カイイン</t>
    </rPh>
    <rPh sb="26" eb="28">
      <t>センタク</t>
    </rPh>
    <phoneticPr fontId="4"/>
  </si>
  <si>
    <t>→会員の場合、
　 その所属団体</t>
    <rPh sb="1" eb="3">
      <t>カイイン</t>
    </rPh>
    <rPh sb="4" eb="6">
      <t>バアイ</t>
    </rPh>
    <rPh sb="12" eb="14">
      <t>ショゾク</t>
    </rPh>
    <rPh sb="14" eb="16">
      <t>ダンタイ</t>
    </rPh>
    <phoneticPr fontId="1"/>
  </si>
  <si>
    <t>いずれにも所属していない</t>
    <rPh sb="5" eb="7">
      <t>ショゾク</t>
    </rPh>
    <phoneticPr fontId="1"/>
  </si>
  <si>
    <r>
      <t>日本軀体の構成団体の
「会員」有無　</t>
    </r>
    <r>
      <rPr>
        <sz val="8"/>
        <color theme="1"/>
        <rFont val="游ゴシック"/>
        <family val="3"/>
        <charset val="128"/>
        <scheme val="minor"/>
      </rPr>
      <t>(注)参照</t>
    </r>
    <rPh sb="0" eb="2">
      <t>ニホン</t>
    </rPh>
    <rPh sb="2" eb="4">
      <t>クタイ</t>
    </rPh>
    <rPh sb="5" eb="7">
      <t>コウセイ</t>
    </rPh>
    <rPh sb="7" eb="9">
      <t>ダンタイ</t>
    </rPh>
    <rPh sb="12" eb="14">
      <t>カイイン</t>
    </rPh>
    <rPh sb="15" eb="17">
      <t>ウム</t>
    </rPh>
    <rPh sb="19" eb="20">
      <t>チュウ</t>
    </rPh>
    <rPh sb="21" eb="23">
      <t>サンショウ</t>
    </rPh>
    <phoneticPr fontId="1"/>
  </si>
  <si>
    <t>転送日</t>
    <rPh sb="0" eb="3">
      <t>テンソウビ</t>
    </rPh>
    <phoneticPr fontId="1"/>
  </si>
  <si>
    <t>西暦</t>
    <rPh sb="0" eb="2">
      <t>セイレキ</t>
    </rPh>
    <phoneticPr fontId="1"/>
  </si>
  <si>
    <t>とび技能者能力評価実施規程　（様式3）</t>
    <phoneticPr fontId="1"/>
  </si>
  <si>
    <t>能力評価（レベル判定）結果通知書</t>
    <rPh sb="0" eb="2">
      <t>ノウリョク</t>
    </rPh>
    <rPh sb="2" eb="4">
      <t>ヒョウカ</t>
    </rPh>
    <rPh sb="8" eb="10">
      <t>ハンテイ</t>
    </rPh>
    <rPh sb="11" eb="13">
      <t>ケッカ</t>
    </rPh>
    <rPh sb="13" eb="16">
      <t>ツウチショ</t>
    </rPh>
    <phoneticPr fontId="74"/>
  </si>
  <si>
    <t>殿</t>
    <rPh sb="0" eb="1">
      <t>ドノ</t>
    </rPh>
    <phoneticPr fontId="74"/>
  </si>
  <si>
    <t>能力評価の結果、上記の者を</t>
    <rPh sb="0" eb="2">
      <t>ノウリョク</t>
    </rPh>
    <rPh sb="2" eb="4">
      <t>ヒョウカ</t>
    </rPh>
    <rPh sb="5" eb="7">
      <t>ケッカ</t>
    </rPh>
    <rPh sb="8" eb="10">
      <t>ジョウキ</t>
    </rPh>
    <rPh sb="11" eb="12">
      <t>モノ</t>
    </rPh>
    <phoneticPr fontId="74"/>
  </si>
  <si>
    <t>技能者 レベル</t>
    <rPh sb="0" eb="3">
      <t>ギノウシャ</t>
    </rPh>
    <phoneticPr fontId="74"/>
  </si>
  <si>
    <t>として認定します。</t>
    <rPh sb="3" eb="5">
      <t>ニンテイ</t>
    </rPh>
    <phoneticPr fontId="74"/>
  </si>
  <si>
    <t>【申請者氏名】</t>
  </si>
  <si>
    <t>【技能者ＩＤ】</t>
    <rPh sb="1" eb="4">
      <t>ギノウシャ</t>
    </rPh>
    <phoneticPr fontId="74"/>
  </si>
  <si>
    <t>【生年月日】</t>
    <rPh sb="1" eb="3">
      <t>セイネン</t>
    </rPh>
    <rPh sb="3" eb="5">
      <t>ガッピ</t>
    </rPh>
    <phoneticPr fontId="74"/>
  </si>
  <si>
    <t>【職種(呼称)】</t>
    <rPh sb="1" eb="3">
      <t>ショクシュ</t>
    </rPh>
    <rPh sb="4" eb="6">
      <t>コショウ</t>
    </rPh>
    <phoneticPr fontId="74"/>
  </si>
  <si>
    <t>【評価年月日】</t>
    <rPh sb="1" eb="3">
      <t>ヒョウカ</t>
    </rPh>
    <rPh sb="3" eb="6">
      <t>ネンガッピ</t>
    </rPh>
    <phoneticPr fontId="74"/>
  </si>
  <si>
    <t>　　年　　月　　日</t>
    <rPh sb="2" eb="3">
      <t>ネン</t>
    </rPh>
    <rPh sb="5" eb="6">
      <t>ガツ</t>
    </rPh>
    <rPh sb="8" eb="9">
      <t>ニチ</t>
    </rPh>
    <phoneticPr fontId="74"/>
  </si>
  <si>
    <t>【評価結果】</t>
    <rPh sb="1" eb="3">
      <t>ヒョウカ</t>
    </rPh>
    <rPh sb="3" eb="5">
      <t>ケッカ</t>
    </rPh>
    <phoneticPr fontId="74"/>
  </si>
  <si>
    <t>レベル</t>
  </si>
  <si>
    <t>令和３</t>
  </si>
  <si>
    <t>年</t>
    <rPh sb="0" eb="1">
      <t>ネン</t>
    </rPh>
    <phoneticPr fontId="74"/>
  </si>
  <si>
    <t>月</t>
    <rPh sb="0" eb="1">
      <t>ツキ</t>
    </rPh>
    <phoneticPr fontId="74"/>
  </si>
  <si>
    <t>日</t>
    <rPh sb="0" eb="1">
      <t>ニチ</t>
    </rPh>
    <phoneticPr fontId="74"/>
  </si>
  <si>
    <t>技能者能力評価実施機関</t>
    <rPh sb="0" eb="3">
      <t>ギノウシャ</t>
    </rPh>
    <rPh sb="3" eb="5">
      <t>ノウリョク</t>
    </rPh>
    <rPh sb="5" eb="7">
      <t>ヒョウカ</t>
    </rPh>
    <rPh sb="7" eb="9">
      <t>ジッシ</t>
    </rPh>
    <rPh sb="9" eb="11">
      <t>キカン</t>
    </rPh>
    <phoneticPr fontId="74"/>
  </si>
  <si>
    <t>93001</t>
    <phoneticPr fontId="1"/>
  </si>
  <si>
    <t>レベル４</t>
    <phoneticPr fontId="1"/>
  </si>
  <si>
    <t>2021年8月改定前の関数→</t>
    <rPh sb="4" eb="5">
      <t>ネン</t>
    </rPh>
    <rPh sb="6" eb="7">
      <t>ツキ</t>
    </rPh>
    <rPh sb="7" eb="9">
      <t>カイテイ</t>
    </rPh>
    <rPh sb="9" eb="10">
      <t>マエ</t>
    </rPh>
    <rPh sb="11" eb="13">
      <t>カンスウ</t>
    </rPh>
    <phoneticPr fontId="1"/>
  </si>
  <si>
    <t>hantei@nihonkutai.or.jp</t>
    <phoneticPr fontId="1"/>
  </si>
  <si>
    <r>
      <t>　注意）「レベル４」、「レベル３」申請の場合は、</t>
    </r>
    <r>
      <rPr>
        <u/>
        <sz val="12"/>
        <color theme="1"/>
        <rFont val="ＭＳ Ｐゴシック"/>
        <family val="3"/>
        <charset val="128"/>
      </rPr>
      <t>それぞれ、下位レベルの資格保有も必要です</t>
    </r>
    <r>
      <rPr>
        <sz val="12"/>
        <color theme="1"/>
        <rFont val="ＭＳ Ｐゴシック"/>
        <family val="3"/>
        <charset val="128"/>
      </rPr>
      <t>ので、様式１（能力評価申請書）</t>
    </r>
    <rPh sb="1" eb="3">
      <t>チュウイ</t>
    </rPh>
    <rPh sb="17" eb="19">
      <t>シンセイ</t>
    </rPh>
    <rPh sb="20" eb="22">
      <t>バアイ</t>
    </rPh>
    <rPh sb="29" eb="31">
      <t>カイ</t>
    </rPh>
    <rPh sb="35" eb="37">
      <t>シカク</t>
    </rPh>
    <rPh sb="37" eb="39">
      <t>ホユウ</t>
    </rPh>
    <rPh sb="40" eb="42">
      <t>ヒツヨウ</t>
    </rPh>
    <phoneticPr fontId="1"/>
  </si>
  <si>
    <r>
      <rPr>
        <sz val="10"/>
        <color theme="1"/>
        <rFont val="游ゴシック"/>
        <family val="3"/>
        <charset val="128"/>
        <scheme val="minor"/>
      </rPr>
      <t>※建設キャリアアップシステムに登録された、建設業に関する資格、研修、表彰等を</t>
    </r>
    <r>
      <rPr>
        <u/>
        <sz val="10"/>
        <color theme="1"/>
        <rFont val="游ゴシック"/>
        <family val="3"/>
        <charset val="128"/>
        <scheme val="minor"/>
      </rPr>
      <t>初めて取得した時期より</t>
    </r>
    <r>
      <rPr>
        <u/>
        <sz val="10"/>
        <color rgb="FFFF0000"/>
        <rFont val="游ゴシック"/>
        <family val="3"/>
        <charset val="128"/>
        <scheme val="minor"/>
      </rPr>
      <t>以前のみ</t>
    </r>
    <r>
      <rPr>
        <sz val="10"/>
        <color theme="1"/>
        <rFont val="游ゴシック"/>
        <family val="3"/>
        <charset val="128"/>
        <scheme val="minor"/>
      </rPr>
      <t>記載すること(古い順に記載)。</t>
    </r>
    <r>
      <rPr>
        <sz val="9"/>
        <color theme="1"/>
        <rFont val="游ゴシック"/>
        <family val="3"/>
        <charset val="128"/>
        <scheme val="minor"/>
      </rPr>
      <t xml:space="preserve">
（例）建設キャリアアップシステムに登録された資格が2010年4月10日だった場合　→　実務経験証明は2010年3月以前を記載</t>
    </r>
    <rPh sb="1" eb="3">
      <t>ケンセツ</t>
    </rPh>
    <rPh sb="15" eb="17">
      <t>トウロク</t>
    </rPh>
    <rPh sb="21" eb="24">
      <t>ケンセツギョウ</t>
    </rPh>
    <rPh sb="25" eb="26">
      <t>カン</t>
    </rPh>
    <rPh sb="28" eb="30">
      <t>シカク</t>
    </rPh>
    <rPh sb="31" eb="33">
      <t>ケンシュウ</t>
    </rPh>
    <rPh sb="34" eb="36">
      <t>ヒョウショウ</t>
    </rPh>
    <rPh sb="36" eb="37">
      <t>トウ</t>
    </rPh>
    <rPh sb="38" eb="39">
      <t>ハジ</t>
    </rPh>
    <rPh sb="41" eb="43">
      <t>シュトク</t>
    </rPh>
    <rPh sb="45" eb="47">
      <t>ジキ</t>
    </rPh>
    <rPh sb="49" eb="51">
      <t>イゼン</t>
    </rPh>
    <rPh sb="53" eb="55">
      <t>キサイ</t>
    </rPh>
    <rPh sb="60" eb="61">
      <t>フル</t>
    </rPh>
    <rPh sb="62" eb="63">
      <t>ジュン</t>
    </rPh>
    <rPh sb="64" eb="66">
      <t>キサイ</t>
    </rPh>
    <rPh sb="70" eb="71">
      <t>レイ</t>
    </rPh>
    <rPh sb="72" eb="74">
      <t>ケンセツ</t>
    </rPh>
    <rPh sb="86" eb="88">
      <t>トウロク</t>
    </rPh>
    <rPh sb="91" eb="93">
      <t>シカク</t>
    </rPh>
    <rPh sb="98" eb="99">
      <t>ネン</t>
    </rPh>
    <rPh sb="100" eb="101">
      <t>ガツ</t>
    </rPh>
    <rPh sb="103" eb="104">
      <t>ニチ</t>
    </rPh>
    <rPh sb="107" eb="109">
      <t>バアイ</t>
    </rPh>
    <rPh sb="112" eb="114">
      <t>ジツム</t>
    </rPh>
    <rPh sb="114" eb="116">
      <t>ケイケン</t>
    </rPh>
    <rPh sb="116" eb="118">
      <t>ショウメイ</t>
    </rPh>
    <rPh sb="123" eb="124">
      <t>ネン</t>
    </rPh>
    <rPh sb="125" eb="126">
      <t>ガツ</t>
    </rPh>
    <rPh sb="126" eb="128">
      <t>イゼン</t>
    </rPh>
    <rPh sb="129" eb="131">
      <t>キサイ</t>
    </rPh>
    <phoneticPr fontId="1"/>
  </si>
  <si>
    <t>市区町村</t>
    <rPh sb="0" eb="2">
      <t>シク</t>
    </rPh>
    <rPh sb="2" eb="4">
      <t>チョウソン</t>
    </rPh>
    <phoneticPr fontId="1"/>
  </si>
  <si>
    <t>電話番号</t>
    <rPh sb="0" eb="2">
      <t>デンワ</t>
    </rPh>
    <rPh sb="2" eb="4">
      <t>バンゴウ</t>
    </rPh>
    <phoneticPr fontId="1"/>
  </si>
  <si>
    <t>-</t>
    <phoneticPr fontId="1"/>
  </si>
  <si>
    <t>所在地・
連絡先</t>
    <rPh sb="0" eb="3">
      <t>ショザイチ</t>
    </rPh>
    <rPh sb="5" eb="8">
      <t>レンラクサキ</t>
    </rPh>
    <phoneticPr fontId="1"/>
  </si>
  <si>
    <t>郵便番号①</t>
    <rPh sb="0" eb="2">
      <t>ユウビン</t>
    </rPh>
    <rPh sb="2" eb="4">
      <t>バンゴウ</t>
    </rPh>
    <phoneticPr fontId="1"/>
  </si>
  <si>
    <t>郵便番号②</t>
    <rPh sb="0" eb="2">
      <t>ユウビン</t>
    </rPh>
    <rPh sb="2" eb="4">
      <t>バンゴウ</t>
    </rPh>
    <phoneticPr fontId="1"/>
  </si>
  <si>
    <t>都道府県</t>
    <rPh sb="0" eb="4">
      <t>トドウフケン</t>
    </rPh>
    <phoneticPr fontId="1"/>
  </si>
  <si>
    <t>番地等</t>
    <rPh sb="0" eb="2">
      <t>バンチ</t>
    </rPh>
    <rPh sb="2" eb="3">
      <t>トウ</t>
    </rPh>
    <phoneticPr fontId="1"/>
  </si>
  <si>
    <t>会員区分</t>
    <rPh sb="0" eb="2">
      <t>カイイン</t>
    </rPh>
    <rPh sb="2" eb="4">
      <t>クブン</t>
    </rPh>
    <phoneticPr fontId="1"/>
  </si>
  <si>
    <t>所属団体</t>
    <rPh sb="0" eb="2">
      <t>ショゾク</t>
    </rPh>
    <rPh sb="2" eb="4">
      <t>ダンタイ</t>
    </rPh>
    <phoneticPr fontId="1"/>
  </si>
  <si>
    <t>担当者名</t>
    <rPh sb="0" eb="3">
      <t>タントウシャ</t>
    </rPh>
    <rPh sb="3" eb="4">
      <t>メイ</t>
    </rPh>
    <phoneticPr fontId="1"/>
  </si>
  <si>
    <t>バージョン</t>
    <phoneticPr fontId="1"/>
  </si>
  <si>
    <r>
      <t>以下の住所　</t>
    </r>
    <r>
      <rPr>
        <sz val="10"/>
        <color rgb="FFFF0000"/>
        <rFont val="游ゴシック"/>
        <family val="3"/>
        <charset val="128"/>
        <scheme val="minor"/>
      </rPr>
      <t>※英数字は「半角」（必須）</t>
    </r>
    <rPh sb="0" eb="2">
      <t>イカ</t>
    </rPh>
    <rPh sb="3" eb="5">
      <t>ジュウショ</t>
    </rPh>
    <rPh sb="7" eb="8">
      <t>エイ</t>
    </rPh>
    <rPh sb="8" eb="10">
      <t>スウジ</t>
    </rPh>
    <rPh sb="12" eb="14">
      <t>ハンカク</t>
    </rPh>
    <rPh sb="16" eb="18">
      <t>ヒッス</t>
    </rPh>
    <phoneticPr fontId="1"/>
  </si>
  <si>
    <t>市区町村以下</t>
    <rPh sb="0" eb="2">
      <t>シク</t>
    </rPh>
    <rPh sb="2" eb="4">
      <t>チョウソン</t>
    </rPh>
    <rPh sb="4" eb="6">
      <t>イカ</t>
    </rPh>
    <phoneticPr fontId="1"/>
  </si>
  <si>
    <t>-</t>
    <phoneticPr fontId="1"/>
  </si>
  <si>
    <t>×&amp;空白の数</t>
    <rPh sb="2" eb="4">
      <t>クウハク</t>
    </rPh>
    <rPh sb="5" eb="6">
      <t>カズ</t>
    </rPh>
    <phoneticPr fontId="1"/>
  </si>
  <si>
    <t>※申請書類の郵送に加え、このExcelファイルに「所属・申請者氏名」を付けたうえで、上記URLに送信ください。</t>
    <rPh sb="1" eb="3">
      <t>シンセイ</t>
    </rPh>
    <rPh sb="3" eb="5">
      <t>ショルイ</t>
    </rPh>
    <rPh sb="6" eb="8">
      <t>ユウソウ</t>
    </rPh>
    <rPh sb="9" eb="10">
      <t>クワ</t>
    </rPh>
    <rPh sb="25" eb="27">
      <t>ショゾク</t>
    </rPh>
    <rPh sb="28" eb="31">
      <t>シンセイシャ</t>
    </rPh>
    <rPh sb="31" eb="33">
      <t>シメイ</t>
    </rPh>
    <rPh sb="35" eb="36">
      <t>ツ</t>
    </rPh>
    <rPh sb="42" eb="44">
      <t>ジョウキ</t>
    </rPh>
    <rPh sb="48" eb="50">
      <t>ソウシン</t>
    </rPh>
    <phoneticPr fontId="1"/>
  </si>
  <si>
    <t>レベル要件点検</t>
    <rPh sb="3" eb="5">
      <t>ヨウケン</t>
    </rPh>
    <rPh sb="5" eb="7">
      <t>テンケン</t>
    </rPh>
    <phoneticPr fontId="1"/>
  </si>
  <si>
    <t>＜申請レベル＞</t>
    <rPh sb="1" eb="3">
      <t>シンセイ</t>
    </rPh>
    <phoneticPr fontId="1"/>
  </si>
  <si>
    <t>東北建設躯体工業会</t>
    <rPh sb="0" eb="2">
      <t>トウホク</t>
    </rPh>
    <rPh sb="2" eb="4">
      <t>ケンセツ</t>
    </rPh>
    <rPh sb="5" eb="6">
      <t>タイ</t>
    </rPh>
    <rPh sb="6" eb="9">
      <t>コウギョウカイ</t>
    </rPh>
    <phoneticPr fontId="71"/>
  </si>
  <si>
    <t>東京建設躯体工業協同組合</t>
    <rPh sb="0" eb="2">
      <t>トウキョウ</t>
    </rPh>
    <rPh sb="2" eb="4">
      <t>ケンセツ</t>
    </rPh>
    <rPh sb="5" eb="6">
      <t>タイ</t>
    </rPh>
    <rPh sb="6" eb="8">
      <t>コウギョウ</t>
    </rPh>
    <rPh sb="8" eb="10">
      <t>キョウドウ</t>
    </rPh>
    <rPh sb="10" eb="12">
      <t>クミアイ</t>
    </rPh>
    <phoneticPr fontId="71"/>
  </si>
  <si>
    <t>近畿建設躯体工業協同組合</t>
    <rPh sb="0" eb="2">
      <t>キンキ</t>
    </rPh>
    <rPh sb="2" eb="4">
      <t>ケンセツ</t>
    </rPh>
    <rPh sb="5" eb="6">
      <t>タイ</t>
    </rPh>
    <rPh sb="6" eb="8">
      <t>コウギョウ</t>
    </rPh>
    <rPh sb="8" eb="10">
      <t>キョウドウ</t>
    </rPh>
    <rPh sb="10" eb="12">
      <t>クミアイ</t>
    </rPh>
    <phoneticPr fontId="71"/>
  </si>
  <si>
    <t>中国建設躯体工業連合会</t>
    <rPh sb="0" eb="2">
      <t>チュウゴク</t>
    </rPh>
    <rPh sb="2" eb="4">
      <t>ケンセツ</t>
    </rPh>
    <rPh sb="5" eb="6">
      <t>タイ</t>
    </rPh>
    <rPh sb="6" eb="8">
      <t>コウギョウ</t>
    </rPh>
    <rPh sb="8" eb="11">
      <t>レンゴウカイ</t>
    </rPh>
    <phoneticPr fontId="71"/>
  </si>
  <si>
    <t>九州建設躯体工事業団体連合会</t>
    <rPh sb="0" eb="2">
      <t>キュウシュウ</t>
    </rPh>
    <rPh sb="2" eb="4">
      <t>ケンセツ</t>
    </rPh>
    <rPh sb="5" eb="6">
      <t>タイ</t>
    </rPh>
    <rPh sb="6" eb="9">
      <t>コウジギョウ</t>
    </rPh>
    <rPh sb="9" eb="11">
      <t>ダンタイ</t>
    </rPh>
    <rPh sb="11" eb="14">
      <t>レンゴウカイ</t>
    </rPh>
    <phoneticPr fontId="71"/>
  </si>
  <si>
    <t>東北建設躯体工業会</t>
    <rPh sb="0" eb="2">
      <t>トウホク</t>
    </rPh>
    <rPh sb="2" eb="4">
      <t>ケンセツ</t>
    </rPh>
    <rPh sb="5" eb="6">
      <t>タイ</t>
    </rPh>
    <rPh sb="6" eb="9">
      <t>コウギョウカイ</t>
    </rPh>
    <phoneticPr fontId="2"/>
  </si>
  <si>
    <t>東京建設躯体工業協同組合</t>
    <rPh sb="0" eb="2">
      <t>トウキョウ</t>
    </rPh>
    <rPh sb="2" eb="4">
      <t>ケンセツ</t>
    </rPh>
    <rPh sb="5" eb="6">
      <t>タイ</t>
    </rPh>
    <rPh sb="6" eb="8">
      <t>コウギョウ</t>
    </rPh>
    <rPh sb="8" eb="10">
      <t>キョウドウ</t>
    </rPh>
    <rPh sb="10" eb="12">
      <t>クミアイ</t>
    </rPh>
    <phoneticPr fontId="2"/>
  </si>
  <si>
    <t>近畿建設躯体工業協同組合</t>
    <rPh sb="0" eb="2">
      <t>キンキ</t>
    </rPh>
    <rPh sb="2" eb="4">
      <t>ケンセツ</t>
    </rPh>
    <rPh sb="5" eb="6">
      <t>タイ</t>
    </rPh>
    <rPh sb="6" eb="8">
      <t>コウギョウ</t>
    </rPh>
    <rPh sb="8" eb="10">
      <t>キョウドウ</t>
    </rPh>
    <rPh sb="10" eb="12">
      <t>クミアイ</t>
    </rPh>
    <phoneticPr fontId="2"/>
  </si>
  <si>
    <t>中国建設躯体工業連合会</t>
    <rPh sb="0" eb="2">
      <t>チュウゴク</t>
    </rPh>
    <rPh sb="2" eb="4">
      <t>ケンセツ</t>
    </rPh>
    <rPh sb="5" eb="6">
      <t>タイ</t>
    </rPh>
    <rPh sb="6" eb="8">
      <t>コウギョウ</t>
    </rPh>
    <rPh sb="8" eb="11">
      <t>レンゴウカイ</t>
    </rPh>
    <phoneticPr fontId="2"/>
  </si>
  <si>
    <t>九州建設躯体工事業団体連合会</t>
    <rPh sb="0" eb="2">
      <t>キュウシュウ</t>
    </rPh>
    <rPh sb="2" eb="4">
      <t>ケンセツ</t>
    </rPh>
    <rPh sb="5" eb="6">
      <t>タイ</t>
    </rPh>
    <rPh sb="6" eb="9">
      <t>コウジギョウ</t>
    </rPh>
    <rPh sb="9" eb="11">
      <t>ダンタイ</t>
    </rPh>
    <rPh sb="11" eb="14">
      <t>レンゴウカイ</t>
    </rPh>
    <phoneticPr fontId="2"/>
  </si>
  <si>
    <t>誓約・同意欄</t>
    <rPh sb="0" eb="2">
      <t>セイヤク</t>
    </rPh>
    <rPh sb="3" eb="5">
      <t>ドウイ</t>
    </rPh>
    <rPh sb="5" eb="6">
      <t>ラン</t>
    </rPh>
    <phoneticPr fontId="1"/>
  </si>
  <si>
    <t>登録済であることを確認</t>
  </si>
  <si>
    <t>資格登録済</t>
    <rPh sb="0" eb="2">
      <t>シカク</t>
    </rPh>
    <rPh sb="2" eb="4">
      <t>トウロク</t>
    </rPh>
    <rPh sb="4" eb="5">
      <t>スミ</t>
    </rPh>
    <phoneticPr fontId="1"/>
  </si>
  <si>
    <r>
      <t>（上記保有資格のすべてについて、</t>
    </r>
    <r>
      <rPr>
        <b/>
        <u/>
        <sz val="11"/>
        <color rgb="FFFF0000"/>
        <rFont val="游ゴシック"/>
        <family val="3"/>
        <charset val="128"/>
        <scheme val="minor"/>
      </rPr>
      <t>CCUSに</t>
    </r>
    <rPh sb="1" eb="3">
      <t>ジョウキ</t>
    </rPh>
    <rPh sb="3" eb="5">
      <t>ホユウ</t>
    </rPh>
    <rPh sb="5" eb="7">
      <t>シカク</t>
    </rPh>
    <phoneticPr fontId="1"/>
  </si>
  <si>
    <r>
      <rPr>
        <b/>
        <u/>
        <sz val="11"/>
        <color rgb="FFFF0000"/>
        <rFont val="游ゴシック"/>
        <family val="3"/>
        <charset val="128"/>
        <scheme val="minor"/>
      </rPr>
      <t>しています。</t>
    </r>
    <r>
      <rPr>
        <b/>
        <sz val="11"/>
        <color theme="1"/>
        <rFont val="游ゴシック"/>
        <family val="3"/>
        <charset val="128"/>
        <scheme val="minor"/>
      </rPr>
      <t>）</t>
    </r>
    <phoneticPr fontId="1"/>
  </si>
  <si>
    <t>様式1・2に記載の事項に事実と相違がある場合にはレベル判定を取り消されても異存のないことを誓約します。
また、能力評価実施機関が建設キャリアアップシステムに登録されている技能者情報を共同利用することに同意します。</t>
    <rPh sb="0" eb="2">
      <t>ヨウシキ</t>
    </rPh>
    <rPh sb="6" eb="8">
      <t>キサイ</t>
    </rPh>
    <phoneticPr fontId="1"/>
  </si>
  <si>
    <t>建設ｷｬﾘｱｱｯﾌﾟｼｽﾃﾑ運営主体：(一財)建設業振興基金 御中</t>
    <phoneticPr fontId="1"/>
  </si>
  <si>
    <t>印</t>
    <rPh sb="0" eb="1">
      <t>イン</t>
    </rPh>
    <phoneticPr fontId="1"/>
  </si>
  <si>
    <r>
      <rPr>
        <sz val="9"/>
        <color theme="1"/>
        <rFont val="游ゴシック"/>
        <family val="3"/>
        <charset val="128"/>
        <scheme val="minor"/>
      </rPr>
      <t>御社の</t>
    </r>
    <r>
      <rPr>
        <sz val="12"/>
        <color theme="1"/>
        <rFont val="游ゴシック"/>
        <family val="3"/>
        <charset val="128"/>
        <scheme val="minor"/>
      </rPr>
      <t xml:space="preserve">
</t>
    </r>
    <r>
      <rPr>
        <sz val="11"/>
        <color theme="1"/>
        <rFont val="游ゴシック"/>
        <family val="3"/>
        <charset val="128"/>
        <scheme val="minor"/>
      </rPr>
      <t>担当者名</t>
    </r>
    <rPh sb="0" eb="2">
      <t>オンシャ</t>
    </rPh>
    <rPh sb="4" eb="8">
      <t>タントウシャメイ</t>
    </rPh>
    <phoneticPr fontId="1"/>
  </si>
  <si>
    <t>〒１７０－００１３</t>
    <phoneticPr fontId="1"/>
  </si>
  <si>
    <t>東京都豊島区東池袋4-8-8</t>
    <rPh sb="0" eb="3">
      <t>トウキョウト</t>
    </rPh>
    <rPh sb="3" eb="5">
      <t>トシマ</t>
    </rPh>
    <rPh sb="5" eb="6">
      <t>ク</t>
    </rPh>
    <rPh sb="6" eb="7">
      <t>ヒガシ</t>
    </rPh>
    <rPh sb="7" eb="9">
      <t>イケブクロ</t>
    </rPh>
    <phoneticPr fontId="1"/>
  </si>
  <si>
    <t>東池袋パークビル5階</t>
    <rPh sb="0" eb="1">
      <t>ヒガシ</t>
    </rPh>
    <rPh sb="1" eb="3">
      <t>イケブクロ</t>
    </rPh>
    <rPh sb="9" eb="10">
      <t>カイ</t>
    </rPh>
    <phoneticPr fontId="1"/>
  </si>
  <si>
    <t>　　　年　　　　　　月　　　　　　日送信</t>
    <rPh sb="3" eb="4">
      <t>ネン</t>
    </rPh>
    <rPh sb="10" eb="11">
      <t>ツキ</t>
    </rPh>
    <rPh sb="17" eb="18">
      <t>ニチ</t>
    </rPh>
    <rPh sb="18" eb="20">
      <t>ソウシン</t>
    </rPh>
    <phoneticPr fontId="1"/>
  </si>
  <si>
    <t>一般社団法人四国建設躯体工事業連合会</t>
    <rPh sb="0" eb="2">
      <t>イッパン</t>
    </rPh>
    <rPh sb="2" eb="4">
      <t>シャダン</t>
    </rPh>
    <rPh sb="4" eb="6">
      <t>ホウジン</t>
    </rPh>
    <rPh sb="6" eb="8">
      <t>シコク</t>
    </rPh>
    <rPh sb="8" eb="10">
      <t>ケンセツ</t>
    </rPh>
    <rPh sb="12" eb="15">
      <t>コウジギョウ</t>
    </rPh>
    <rPh sb="15" eb="18">
      <t>レンゴウカイ</t>
    </rPh>
    <phoneticPr fontId="2"/>
  </si>
  <si>
    <t>北海道建設躯体工事業協同組合</t>
    <rPh sb="0" eb="3">
      <t>ホッカイドウ</t>
    </rPh>
    <rPh sb="3" eb="5">
      <t>ケンセツ</t>
    </rPh>
    <rPh sb="5" eb="7">
      <t>クタイ</t>
    </rPh>
    <rPh sb="7" eb="10">
      <t>コウジギョウ</t>
    </rPh>
    <rPh sb="10" eb="12">
      <t>キョウドウ</t>
    </rPh>
    <rPh sb="12" eb="14">
      <t>クミアイ</t>
    </rPh>
    <phoneticPr fontId="2"/>
  </si>
  <si>
    <t>北海道建設躯体工事業協同組合</t>
    <rPh sb="0" eb="3">
      <t>ホッカイドウ</t>
    </rPh>
    <rPh sb="3" eb="5">
      <t>ケンセツ</t>
    </rPh>
    <rPh sb="5" eb="7">
      <t>クタイ</t>
    </rPh>
    <rPh sb="7" eb="10">
      <t>コウジギョウ</t>
    </rPh>
    <rPh sb="10" eb="12">
      <t>キョウドウ</t>
    </rPh>
    <rPh sb="12" eb="14">
      <t>クミアイ</t>
    </rPh>
    <phoneticPr fontId="71"/>
  </si>
  <si>
    <t>一般社団法人四国建設躯体工事業連合会</t>
    <rPh sb="0" eb="2">
      <t>イッパン</t>
    </rPh>
    <rPh sb="2" eb="4">
      <t>シャダン</t>
    </rPh>
    <rPh sb="4" eb="6">
      <t>ホウジン</t>
    </rPh>
    <rPh sb="6" eb="8">
      <t>シコク</t>
    </rPh>
    <rPh sb="8" eb="10">
      <t>ケンセツ</t>
    </rPh>
    <rPh sb="12" eb="15">
      <t>コウジギョウ</t>
    </rPh>
    <rPh sb="15" eb="18">
      <t>レンゴウカイ</t>
    </rPh>
    <phoneticPr fontId="71"/>
  </si>
  <si>
    <t>【注意】
「レベル４」申請の場合、「レベル３・２」の保有資格要件も達成していることが必要です（詳しくは、右上の注意事項を参照ください）。
※「玉掛技能講習」、「職長・安全衛生責任者講習＜職長+安責＞」および「✓の資格のいずれか1つ」は必須です。</t>
    <rPh sb="1" eb="3">
      <t>チュウイ</t>
    </rPh>
    <rPh sb="11" eb="13">
      <t>シンセイ</t>
    </rPh>
    <rPh sb="14" eb="16">
      <t>バアイ</t>
    </rPh>
    <rPh sb="26" eb="28">
      <t>ホユウ</t>
    </rPh>
    <rPh sb="28" eb="30">
      <t>シカク</t>
    </rPh>
    <rPh sb="30" eb="32">
      <t>ヨウケン</t>
    </rPh>
    <rPh sb="33" eb="35">
      <t>タッセイ</t>
    </rPh>
    <rPh sb="42" eb="44">
      <t>ヒツヨウ</t>
    </rPh>
    <rPh sb="47" eb="48">
      <t>クワ</t>
    </rPh>
    <rPh sb="52" eb="54">
      <t>ミギウエ</t>
    </rPh>
    <rPh sb="55" eb="57">
      <t>チュウイ</t>
    </rPh>
    <rPh sb="57" eb="59">
      <t>ジコウ</t>
    </rPh>
    <rPh sb="60" eb="62">
      <t>サンショウ</t>
    </rPh>
    <rPh sb="94" eb="96">
      <t>ショクチョウ</t>
    </rPh>
    <rPh sb="107" eb="109">
      <t>シカク</t>
    </rPh>
    <rPh sb="118" eb="120">
      <t>ヒッス</t>
    </rPh>
    <phoneticPr fontId="1"/>
  </si>
  <si>
    <t>【注意】
「レベル３」申請の場合、「レベル２」の保有資格要件も達成していることが必要です（詳しくは、右上の注意事項を参照ください）。
※「玉掛技能講習」、「職長・安全衛生責任者講習＜職長+安責＞」および「✓の資格のいずれか1つ」は必須です。</t>
    <rPh sb="1" eb="3">
      <t>チュウイ</t>
    </rPh>
    <rPh sb="11" eb="13">
      <t>シンセイ</t>
    </rPh>
    <rPh sb="14" eb="16">
      <t>バアイ</t>
    </rPh>
    <rPh sb="24" eb="26">
      <t>ホユウ</t>
    </rPh>
    <rPh sb="26" eb="28">
      <t>シカク</t>
    </rPh>
    <rPh sb="28" eb="30">
      <t>ヨウケン</t>
    </rPh>
    <rPh sb="31" eb="33">
      <t>タッセイ</t>
    </rPh>
    <rPh sb="40" eb="42">
      <t>ヒツヨウ</t>
    </rPh>
    <rPh sb="45" eb="46">
      <t>クワ</t>
    </rPh>
    <rPh sb="50" eb="52">
      <t>ミギウエ</t>
    </rPh>
    <rPh sb="53" eb="55">
      <t>チュウイ</t>
    </rPh>
    <rPh sb="55" eb="57">
      <t>ジコウ</t>
    </rPh>
    <rPh sb="58" eb="60">
      <t>サンショウ</t>
    </rPh>
    <rPh sb="92" eb="94">
      <t>ショクチョウ</t>
    </rPh>
    <phoneticPr fontId="1"/>
  </si>
  <si>
    <r>
      <t>・職長・安全衛生責任者講習</t>
    </r>
    <r>
      <rPr>
        <sz val="10"/>
        <color rgb="FFFF0000"/>
        <rFont val="ＭＳ Ｐゴシック"/>
        <family val="3"/>
        <charset val="128"/>
      </rPr>
      <t>＜職長+安責＞</t>
    </r>
    <rPh sb="14" eb="16">
      <t>ショクチョウ</t>
    </rPh>
    <rPh sb="17" eb="18">
      <t>ヤス</t>
    </rPh>
    <rPh sb="18" eb="19">
      <t>セキ</t>
    </rPh>
    <phoneticPr fontId="1"/>
  </si>
  <si>
    <r>
      <t>※いずれのレベルも「・玉掛技能講習」「・職長・安全衛生責任者講習</t>
    </r>
    <r>
      <rPr>
        <sz val="11"/>
        <color rgb="FFFF0000"/>
        <rFont val="ＭＳ Ｐゴシック"/>
        <family val="3"/>
        <charset val="128"/>
      </rPr>
      <t>＜職長+安責＞</t>
    </r>
    <r>
      <rPr>
        <sz val="11"/>
        <color theme="1"/>
        <rFont val="ＭＳ Ｐゴシック"/>
        <family val="3"/>
        <charset val="128"/>
      </rPr>
      <t>」+「✓の資格（1つ以上）」は必須です。</t>
    </r>
    <rPh sb="33" eb="35">
      <t>ショクチョウ</t>
    </rPh>
    <rPh sb="36" eb="37">
      <t>ヤス</t>
    </rPh>
    <rPh sb="37" eb="38">
      <t>セキ</t>
    </rPh>
    <rPh sb="44" eb="46">
      <t>シカク</t>
    </rPh>
    <rPh sb="49" eb="51">
      <t>イジョウ</t>
    </rPh>
    <rPh sb="54" eb="56">
      <t>ヒッス</t>
    </rPh>
    <phoneticPr fontId="1"/>
  </si>
  <si>
    <t>「CCUSの保有資格部分」の画面コピー</t>
    <rPh sb="6" eb="8">
      <t>ホユウ</t>
    </rPh>
    <rPh sb="8" eb="10">
      <t>シカク</t>
    </rPh>
    <rPh sb="10" eb="12">
      <t>ブブン</t>
    </rPh>
    <rPh sb="14" eb="16">
      <t>ガメン</t>
    </rPh>
    <phoneticPr fontId="1"/>
  </si>
  <si>
    <t>一般社団法人東海建設躯体工業会</t>
    <rPh sb="6" eb="8">
      <t>トウカイ</t>
    </rPh>
    <rPh sb="8" eb="10">
      <t>ケンセツ</t>
    </rPh>
    <rPh sb="11" eb="12">
      <t>タイ</t>
    </rPh>
    <rPh sb="12" eb="15">
      <t>コウギョウカイ</t>
    </rPh>
    <phoneticPr fontId="71"/>
  </si>
  <si>
    <t>一般社団法人東海建設躯体工業会</t>
    <rPh sb="0" eb="2">
      <t>イッパン</t>
    </rPh>
    <rPh sb="2" eb="4">
      <t>シャダン</t>
    </rPh>
    <rPh sb="4" eb="6">
      <t>ホウジン</t>
    </rPh>
    <rPh sb="6" eb="8">
      <t>トウカイ</t>
    </rPh>
    <rPh sb="8" eb="10">
      <t>ケンセツ</t>
    </rPh>
    <rPh sb="11" eb="12">
      <t>タイ</t>
    </rPh>
    <rPh sb="12" eb="15">
      <t>コウギョウカイ</t>
    </rPh>
    <phoneticPr fontId="2"/>
  </si>
  <si>
    <t>令和4年</t>
    <rPh sb="0" eb="2">
      <t>レイワ</t>
    </rPh>
    <rPh sb="3" eb="4">
      <t>ネン</t>
    </rPh>
    <phoneticPr fontId="1"/>
  </si>
  <si>
    <t>令和5年</t>
    <rPh sb="0" eb="2">
      <t>レイワ</t>
    </rPh>
    <rPh sb="3" eb="4">
      <t>ネン</t>
    </rPh>
    <phoneticPr fontId="1"/>
  </si>
  <si>
    <t>令和6年</t>
    <rPh sb="0" eb="2">
      <t>レイワ</t>
    </rPh>
    <rPh sb="3" eb="4">
      <t>ネン</t>
    </rPh>
    <phoneticPr fontId="1"/>
  </si>
  <si>
    <r>
      <rPr>
        <b/>
        <sz val="12"/>
        <color rgb="FF0070C0"/>
        <rFont val="ＭＳ Ｐゴシック"/>
        <family val="3"/>
        <charset val="128"/>
      </rPr>
      <t xml:space="preserve">
【経歴証明が可能な期間】
</t>
    </r>
    <r>
      <rPr>
        <sz val="12"/>
        <color rgb="FFFF0000"/>
        <rFont val="ＭＳ Ｐゴシック"/>
        <family val="3"/>
        <charset val="128"/>
      </rPr>
      <t>事業主等による経歴証明
による証明が可能な期間は、
　</t>
    </r>
    <r>
      <rPr>
        <b/>
        <sz val="12"/>
        <color rgb="FFFF0000"/>
        <rFont val="ＭＳ Ｐゴシック"/>
        <family val="3"/>
        <charset val="128"/>
      </rPr>
      <t>令和6（2024）年3月末まで</t>
    </r>
    <r>
      <rPr>
        <sz val="12"/>
        <color rgb="FFFF0000"/>
        <rFont val="ＭＳ Ｐゴシック"/>
        <family val="3"/>
        <charset val="128"/>
      </rPr>
      <t xml:space="preserve">
と規定されております。</t>
    </r>
    <r>
      <rPr>
        <sz val="12"/>
        <color theme="1"/>
        <rFont val="ＭＳ Ｐゴシック"/>
        <family val="3"/>
        <charset val="128"/>
      </rPr>
      <t xml:space="preserve">
</t>
    </r>
    <r>
      <rPr>
        <b/>
        <sz val="12"/>
        <color rgb="FF0070C0"/>
        <rFont val="ＭＳ Ｐゴシック"/>
        <family val="3"/>
        <charset val="128"/>
      </rPr>
      <t xml:space="preserve">
【経験年数の入力方法】</t>
    </r>
    <r>
      <rPr>
        <sz val="12"/>
        <color theme="1"/>
        <rFont val="ＭＳ Ｐゴシック"/>
        <family val="3"/>
        <charset val="128"/>
      </rPr>
      <t xml:space="preserve">
就労期間</t>
    </r>
    <r>
      <rPr>
        <sz val="10"/>
        <color theme="1"/>
        <rFont val="ＭＳ Ｐゴシック"/>
        <family val="3"/>
        <charset val="128"/>
      </rPr>
      <t>（網掛け部分）</t>
    </r>
    <r>
      <rPr>
        <sz val="12"/>
        <color theme="1"/>
        <rFont val="ＭＳ Ｐゴシック"/>
        <family val="3"/>
        <charset val="128"/>
      </rPr>
      <t xml:space="preserve">を
</t>
    </r>
    <r>
      <rPr>
        <b/>
        <sz val="12"/>
        <color rgb="FFFF0000"/>
        <rFont val="ＭＳ Ｐゴシック"/>
        <family val="3"/>
        <charset val="128"/>
      </rPr>
      <t>「西暦」</t>
    </r>
    <r>
      <rPr>
        <b/>
        <sz val="10"/>
        <color rgb="FFFF0000"/>
        <rFont val="ＭＳ Ｐゴシック"/>
        <family val="3"/>
        <charset val="128"/>
      </rPr>
      <t>(半角数字</t>
    </r>
    <r>
      <rPr>
        <b/>
        <sz val="12"/>
        <color rgb="FFFF0000"/>
        <rFont val="ＭＳ Ｐゴシック"/>
        <family val="3"/>
        <charset val="128"/>
      </rPr>
      <t xml:space="preserve">)で入力
</t>
    </r>
    <r>
      <rPr>
        <sz val="12"/>
        <color theme="1"/>
        <rFont val="ＭＳ Ｐゴシック"/>
        <family val="3"/>
        <charset val="128"/>
      </rPr>
      <t>いただくと、経験年数は
自動計算されます。
&lt;入力例&gt;
■「平成25年4月」の場合　　
　　↓
■</t>
    </r>
    <r>
      <rPr>
        <b/>
        <sz val="12"/>
        <color rgb="FFFF0000"/>
        <rFont val="ＭＳ Ｐゴシック"/>
        <family val="3"/>
        <charset val="128"/>
      </rPr>
      <t>「2013/4」</t>
    </r>
    <r>
      <rPr>
        <sz val="12"/>
        <color rgb="FFFF0000"/>
        <rFont val="ＭＳ Ｐゴシック"/>
        <family val="3"/>
        <charset val="128"/>
      </rPr>
      <t xml:space="preserve">と入力
</t>
    </r>
    <rPh sb="2" eb="4">
      <t>ケイレキ</t>
    </rPh>
    <rPh sb="4" eb="6">
      <t>ショウメイ</t>
    </rPh>
    <rPh sb="7" eb="9">
      <t>カノウ</t>
    </rPh>
    <rPh sb="10" eb="12">
      <t>キカン</t>
    </rPh>
    <rPh sb="15" eb="18">
      <t>ジギョウヌシ</t>
    </rPh>
    <rPh sb="18" eb="19">
      <t>トウ</t>
    </rPh>
    <rPh sb="22" eb="24">
      <t>ケイレキ</t>
    </rPh>
    <rPh sb="24" eb="26">
      <t>ショウメイ</t>
    </rPh>
    <rPh sb="30" eb="32">
      <t>ショウメイ</t>
    </rPh>
    <rPh sb="33" eb="35">
      <t>カノウ</t>
    </rPh>
    <rPh sb="36" eb="38">
      <t>キカン</t>
    </rPh>
    <rPh sb="42" eb="44">
      <t>レイワ</t>
    </rPh>
    <rPh sb="51" eb="52">
      <t>ネン</t>
    </rPh>
    <rPh sb="53" eb="54">
      <t>ツキ</t>
    </rPh>
    <rPh sb="54" eb="55">
      <t>マツ</t>
    </rPh>
    <rPh sb="59" eb="61">
      <t>キテイ</t>
    </rPh>
    <rPh sb="73" eb="75">
      <t>ケイケン</t>
    </rPh>
    <rPh sb="75" eb="77">
      <t>ネンスウ</t>
    </rPh>
    <rPh sb="78" eb="80">
      <t>ニュウリョク</t>
    </rPh>
    <rPh sb="80" eb="82">
      <t>ホウホウ</t>
    </rPh>
    <rPh sb="85" eb="87">
      <t>シュウロウ</t>
    </rPh>
    <rPh sb="87" eb="89">
      <t>キカン</t>
    </rPh>
    <rPh sb="90" eb="92">
      <t>アミカ</t>
    </rPh>
    <rPh sb="93" eb="95">
      <t>ブブン</t>
    </rPh>
    <rPh sb="99" eb="101">
      <t>セイレキ</t>
    </rPh>
    <rPh sb="103" eb="105">
      <t>ハンカク</t>
    </rPh>
    <rPh sb="105" eb="107">
      <t>スウジ</t>
    </rPh>
    <rPh sb="109" eb="111">
      <t>ニュウリョク</t>
    </rPh>
    <rPh sb="118" eb="120">
      <t>ケイケン</t>
    </rPh>
    <rPh sb="120" eb="122">
      <t>ネンスウ</t>
    </rPh>
    <rPh sb="124" eb="126">
      <t>ジドウ</t>
    </rPh>
    <rPh sb="126" eb="128">
      <t>ケイサン</t>
    </rPh>
    <rPh sb="136" eb="138">
      <t>ニュウリョク</t>
    </rPh>
    <rPh sb="138" eb="139">
      <t>レイ</t>
    </rPh>
    <rPh sb="143" eb="145">
      <t>ヘイセイ</t>
    </rPh>
    <rPh sb="147" eb="148">
      <t>ネン</t>
    </rPh>
    <rPh sb="149" eb="150">
      <t>ツキ</t>
    </rPh>
    <rPh sb="152" eb="154">
      <t>バアイ</t>
    </rPh>
    <rPh sb="171" eb="173">
      <t>ニュウリョク</t>
    </rPh>
    <phoneticPr fontId="1"/>
  </si>
  <si>
    <t>【「年数」換算について】</t>
    <rPh sb="2" eb="4">
      <t>ネンスウ</t>
    </rPh>
    <rPh sb="5" eb="7">
      <t>カンザン</t>
    </rPh>
    <phoneticPr fontId="1"/>
  </si>
  <si>
    <t>CCUS蓄積の就業日数は、「215日を1年」として就業年数に換算されます（国交省ガイドラインより）。</t>
    <rPh sb="4" eb="6">
      <t>チクセキ</t>
    </rPh>
    <rPh sb="7" eb="9">
      <t>シュウギョウ</t>
    </rPh>
    <rPh sb="9" eb="11">
      <t>ニッスウ</t>
    </rPh>
    <rPh sb="17" eb="18">
      <t>ニチ</t>
    </rPh>
    <rPh sb="20" eb="21">
      <t>ネン</t>
    </rPh>
    <rPh sb="25" eb="27">
      <t>シュウギョウ</t>
    </rPh>
    <rPh sb="27" eb="29">
      <t>ネンスウ</t>
    </rPh>
    <rPh sb="30" eb="32">
      <t>カンザン</t>
    </rPh>
    <rPh sb="37" eb="40">
      <t>コッコウショウ</t>
    </rPh>
    <phoneticPr fontId="1"/>
  </si>
  <si>
    <t>様式2</t>
    <rPh sb="0" eb="2">
      <t>ヨウシキ</t>
    </rPh>
    <phoneticPr fontId="1"/>
  </si>
  <si>
    <t>判定対象経験年数</t>
    <phoneticPr fontId="1"/>
  </si>
  <si>
    <t>全　体</t>
    <rPh sb="0" eb="1">
      <t>ゼン</t>
    </rPh>
    <rPh sb="2" eb="3">
      <t>カラダ</t>
    </rPh>
    <phoneticPr fontId="1"/>
  </si>
  <si>
    <t>+</t>
    <phoneticPr fontId="1"/>
  </si>
  <si>
    <t>=</t>
    <phoneticPr fontId="1"/>
  </si>
  <si>
    <t>職　長</t>
    <rPh sb="0" eb="1">
      <t>ショク</t>
    </rPh>
    <rPh sb="2" eb="3">
      <t>チョウ</t>
    </rPh>
    <phoneticPr fontId="1"/>
  </si>
  <si>
    <t>班　長</t>
    <rPh sb="0" eb="1">
      <t>ハン</t>
    </rPh>
    <rPh sb="2" eb="3">
      <t>チョウ</t>
    </rPh>
    <phoneticPr fontId="1"/>
  </si>
  <si>
    <t>※経歴証明書の期間との合算方法(含.小数点以下の処理)も国交省ガイドラインによる</t>
    <rPh sb="1" eb="3">
      <t>ケイレキ</t>
    </rPh>
    <rPh sb="3" eb="5">
      <t>ショウメイ</t>
    </rPh>
    <rPh sb="5" eb="6">
      <t>ショ</t>
    </rPh>
    <rPh sb="7" eb="9">
      <t>キカン</t>
    </rPh>
    <rPh sb="11" eb="13">
      <t>ガッサン</t>
    </rPh>
    <rPh sb="13" eb="15">
      <t>ホウホウ</t>
    </rPh>
    <rPh sb="16" eb="17">
      <t>フク</t>
    </rPh>
    <rPh sb="18" eb="21">
      <t>ショウスウテン</t>
    </rPh>
    <rPh sb="21" eb="23">
      <t>イカ</t>
    </rPh>
    <rPh sb="24" eb="26">
      <t>ショリ</t>
    </rPh>
    <rPh sb="28" eb="30">
      <t>コッコウ</t>
    </rPh>
    <rPh sb="30" eb="31">
      <t>ショウ</t>
    </rPh>
    <phoneticPr fontId="1"/>
  </si>
  <si>
    <t>従って、この「新様式3」の就業日数を加算する場合の「判定対象経験年数」は次のとおりとなります。</t>
    <rPh sb="0" eb="1">
      <t>シタガ</t>
    </rPh>
    <rPh sb="7" eb="8">
      <t>シン</t>
    </rPh>
    <rPh sb="8" eb="10">
      <t>ヨウシキ</t>
    </rPh>
    <rPh sb="13" eb="15">
      <t>シュウギョウ</t>
    </rPh>
    <rPh sb="15" eb="17">
      <t>ニッスウ</t>
    </rPh>
    <rPh sb="18" eb="20">
      <t>カサン</t>
    </rPh>
    <rPh sb="22" eb="24">
      <t>バアイ</t>
    </rPh>
    <rPh sb="26" eb="28">
      <t>ハンテイ</t>
    </rPh>
    <rPh sb="28" eb="30">
      <t>タイショウ</t>
    </rPh>
    <rPh sb="30" eb="32">
      <t>ケイケン</t>
    </rPh>
    <rPh sb="32" eb="34">
      <t>ネンスウ</t>
    </rPh>
    <rPh sb="36" eb="37">
      <t>ツギ</t>
    </rPh>
    <phoneticPr fontId="1"/>
  </si>
  <si>
    <t>【申請をするレベル】</t>
    <phoneticPr fontId="1"/>
  </si>
  <si>
    <t>現在のレベル</t>
    <rPh sb="0" eb="2">
      <t>ゲンザイ</t>
    </rPh>
    <phoneticPr fontId="1"/>
  </si>
  <si>
    <t>レベル２（青）</t>
    <rPh sb="5" eb="6">
      <t>アオ</t>
    </rPh>
    <phoneticPr fontId="1"/>
  </si>
  <si>
    <t>現レベル</t>
    <rPh sb="0" eb="1">
      <t>ゲン</t>
    </rPh>
    <phoneticPr fontId="1"/>
  </si>
  <si>
    <t>レベル１（白）</t>
    <rPh sb="5" eb="6">
      <t>シロ</t>
    </rPh>
    <phoneticPr fontId="1"/>
  </si>
  <si>
    <t>レベル３（銀）</t>
    <rPh sb="5" eb="6">
      <t>ギン</t>
    </rPh>
    <phoneticPr fontId="1"/>
  </si>
  <si>
    <t>レベル４（金）</t>
    <rPh sb="5" eb="6">
      <t>キン</t>
    </rPh>
    <phoneticPr fontId="1"/>
  </si>
  <si>
    <t>CCUS蓄積日数(新様式３)による経験年数（2024/4以降）</t>
    <rPh sb="4" eb="6">
      <t>チクセキ</t>
    </rPh>
    <rPh sb="6" eb="8">
      <t>ニッスウ</t>
    </rPh>
    <rPh sb="9" eb="10">
      <t>シン</t>
    </rPh>
    <rPh sb="10" eb="12">
      <t>ヨウシキ</t>
    </rPh>
    <rPh sb="17" eb="19">
      <t>ケイケン</t>
    </rPh>
    <rPh sb="19" eb="21">
      <t>ネンスウ</t>
    </rPh>
    <rPh sb="28" eb="30">
      <t>イコウ</t>
    </rPh>
    <phoneticPr fontId="1"/>
  </si>
  <si>
    <t>経歴証明書(様式２)による経験年数（2024/3迄の期間）</t>
    <rPh sb="0" eb="2">
      <t>ケイレキ</t>
    </rPh>
    <rPh sb="2" eb="4">
      <t>ショウメイ</t>
    </rPh>
    <rPh sb="4" eb="5">
      <t>ショ</t>
    </rPh>
    <rPh sb="6" eb="8">
      <t>ヨウシキ</t>
    </rPh>
    <rPh sb="13" eb="15">
      <t>ケイケン</t>
    </rPh>
    <rPh sb="15" eb="17">
      <t>ネンスウ</t>
    </rPh>
    <rPh sb="24" eb="25">
      <t>マデ</t>
    </rPh>
    <rPh sb="26" eb="28">
      <t>キカン</t>
    </rPh>
    <phoneticPr fontId="1"/>
  </si>
  <si>
    <r>
      <t>　会員とは、日本躯体の次の8つの構成団体のいずれかの会員企業</t>
    </r>
    <r>
      <rPr>
        <sz val="10"/>
        <color theme="1"/>
        <rFont val="游ゴシック"/>
        <family val="3"/>
        <charset val="128"/>
      </rPr>
      <t>(賛助・特定会員を含む)</t>
    </r>
    <r>
      <rPr>
        <sz val="12"/>
        <color theme="1"/>
        <rFont val="游ゴシック"/>
        <family val="3"/>
        <charset val="128"/>
      </rPr>
      <t>を指します。</t>
    </r>
    <rPh sb="1" eb="3">
      <t>カイイン</t>
    </rPh>
    <rPh sb="6" eb="8">
      <t>ニホン</t>
    </rPh>
    <rPh sb="8" eb="10">
      <t>クタイ</t>
    </rPh>
    <rPh sb="11" eb="12">
      <t>ツギ</t>
    </rPh>
    <rPh sb="16" eb="18">
      <t>コウセイ</t>
    </rPh>
    <rPh sb="18" eb="20">
      <t>ダンタイ</t>
    </rPh>
    <rPh sb="26" eb="28">
      <t>カイイン</t>
    </rPh>
    <rPh sb="28" eb="30">
      <t>キギョウ</t>
    </rPh>
    <rPh sb="31" eb="33">
      <t>サンジョ</t>
    </rPh>
    <rPh sb="34" eb="36">
      <t>トクテイ</t>
    </rPh>
    <rPh sb="36" eb="38">
      <t>カイイン</t>
    </rPh>
    <rPh sb="39" eb="40">
      <t>フク</t>
    </rPh>
    <rPh sb="43" eb="44">
      <t>サ</t>
    </rPh>
    <phoneticPr fontId="4"/>
  </si>
  <si>
    <r>
      <t>※この書面(新様式3)は、2024年4月1日 以降 の経験を証明するものですが、
　</t>
    </r>
    <r>
      <rPr>
        <b/>
        <u/>
        <sz val="11"/>
        <color rgb="FFFF0000"/>
        <rFont val="游ゴシック"/>
        <family val="3"/>
        <charset val="128"/>
        <scheme val="minor"/>
      </rPr>
      <t>「様式2」の経験年数では申請レベルの基準を満たさない場合に限り</t>
    </r>
    <r>
      <rPr>
        <b/>
        <sz val="11"/>
        <color theme="1"/>
        <rFont val="游ゴシック"/>
        <family val="3"/>
        <charset val="128"/>
        <scheme val="minor"/>
      </rPr>
      <t>作成してください。</t>
    </r>
    <rPh sb="3" eb="5">
      <t>ショメン</t>
    </rPh>
    <rPh sb="6" eb="7">
      <t>シン</t>
    </rPh>
    <rPh sb="7" eb="9">
      <t>ヨウシキ</t>
    </rPh>
    <rPh sb="17" eb="18">
      <t>ネン</t>
    </rPh>
    <rPh sb="19" eb="20">
      <t>ツキ</t>
    </rPh>
    <rPh sb="21" eb="22">
      <t>ニチ</t>
    </rPh>
    <rPh sb="23" eb="25">
      <t>イコウ</t>
    </rPh>
    <rPh sb="27" eb="29">
      <t>ケイケン</t>
    </rPh>
    <rPh sb="30" eb="32">
      <t>ショウメイ</t>
    </rPh>
    <rPh sb="43" eb="45">
      <t>ヨウシキ</t>
    </rPh>
    <rPh sb="48" eb="50">
      <t>ケイケン</t>
    </rPh>
    <rPh sb="50" eb="52">
      <t>ネンスウ</t>
    </rPh>
    <rPh sb="54" eb="56">
      <t>シンセイ</t>
    </rPh>
    <rPh sb="60" eb="62">
      <t>キジュン</t>
    </rPh>
    <rPh sb="63" eb="64">
      <t>ミ</t>
    </rPh>
    <rPh sb="68" eb="70">
      <t>バアイ</t>
    </rPh>
    <rPh sb="71" eb="72">
      <t>カギ</t>
    </rPh>
    <rPh sb="73" eb="75">
      <t>サクセイ</t>
    </rPh>
    <phoneticPr fontId="1"/>
  </si>
  <si>
    <t>旧様式3の転送データ</t>
    <rPh sb="0" eb="1">
      <t>キュウ</t>
    </rPh>
    <rPh sb="1" eb="3">
      <t>ヨウシキ</t>
    </rPh>
    <rPh sb="5" eb="7">
      <t>テンソウ</t>
    </rPh>
    <phoneticPr fontId="1"/>
  </si>
  <si>
    <t>新様式3
全体日数</t>
    <rPh sb="0" eb="1">
      <t>シン</t>
    </rPh>
    <rPh sb="1" eb="3">
      <t>ヨウシキ</t>
    </rPh>
    <rPh sb="5" eb="7">
      <t>ゼンタイ</t>
    </rPh>
    <rPh sb="7" eb="9">
      <t>ニッスウ</t>
    </rPh>
    <phoneticPr fontId="1"/>
  </si>
  <si>
    <t>新様式3
職長日数</t>
    <rPh sb="0" eb="1">
      <t>シン</t>
    </rPh>
    <rPh sb="1" eb="3">
      <t>ヨウシキ</t>
    </rPh>
    <rPh sb="5" eb="7">
      <t>ショクチョウ</t>
    </rPh>
    <rPh sb="7" eb="9">
      <t>ニッスウ</t>
    </rPh>
    <phoneticPr fontId="1"/>
  </si>
  <si>
    <t>新様式3
班長日数</t>
    <rPh sb="0" eb="1">
      <t>シン</t>
    </rPh>
    <rPh sb="1" eb="3">
      <t>ヨウシキ</t>
    </rPh>
    <rPh sb="5" eb="7">
      <t>ハンチョウ</t>
    </rPh>
    <rPh sb="7" eb="9">
      <t>ニッスウ</t>
    </rPh>
    <phoneticPr fontId="1"/>
  </si>
  <si>
    <t>全体
合計月数</t>
    <rPh sb="0" eb="2">
      <t>ゼンタイ</t>
    </rPh>
    <rPh sb="3" eb="5">
      <t>ゴウケイ</t>
    </rPh>
    <rPh sb="5" eb="6">
      <t>ツキ</t>
    </rPh>
    <rPh sb="6" eb="7">
      <t>スウ</t>
    </rPh>
    <phoneticPr fontId="1"/>
  </si>
  <si>
    <t>職長
合計月数</t>
    <rPh sb="0" eb="2">
      <t>ショクチョウ</t>
    </rPh>
    <rPh sb="3" eb="5">
      <t>ゴウケイ</t>
    </rPh>
    <rPh sb="5" eb="6">
      <t>ツキ</t>
    </rPh>
    <rPh sb="6" eb="7">
      <t>スウ</t>
    </rPh>
    <phoneticPr fontId="1"/>
  </si>
  <si>
    <t>班長
合計月数</t>
    <rPh sb="0" eb="2">
      <t>ハンチョウ</t>
    </rPh>
    <rPh sb="3" eb="5">
      <t>ゴウケイ</t>
    </rPh>
    <rPh sb="5" eb="6">
      <t>ツキ</t>
    </rPh>
    <rPh sb="6" eb="7">
      <t>スウ</t>
    </rPh>
    <phoneticPr fontId="1"/>
  </si>
  <si>
    <t>・職長・安全衛生責任者講習〈職長+安責〉</t>
  </si>
  <si>
    <t>60011または60001+60005</t>
    <phoneticPr fontId="1"/>
  </si>
  <si>
    <t>・職長・安全衛生責任者講習〈職長+安責〉</t>
    <phoneticPr fontId="1"/>
  </si>
  <si>
    <r>
      <t>≪レベル２に必要な資格要件≫-------------------------------
①次の2つの資格</t>
    </r>
    <r>
      <rPr>
        <u/>
        <sz val="11"/>
        <color theme="1"/>
        <rFont val="游ゴシック"/>
        <family val="3"/>
        <charset val="128"/>
        <scheme val="minor"/>
      </rPr>
      <t>(両方)</t>
    </r>
    <r>
      <rPr>
        <sz val="11"/>
        <color theme="1"/>
        <rFont val="游ゴシック"/>
        <family val="2"/>
        <charset val="128"/>
        <scheme val="minor"/>
      </rPr>
      <t xml:space="preserve">を保有していること
　・玉掛技能講習
　・職長・安全衛生責任者講習〈職長+安責〉
</t>
    </r>
    <r>
      <rPr>
        <u/>
        <sz val="11"/>
        <color theme="1"/>
        <rFont val="游ゴシック"/>
        <family val="3"/>
        <charset val="128"/>
        <scheme val="minor"/>
      </rPr>
      <t xml:space="preserve">かつ
</t>
    </r>
    <r>
      <rPr>
        <sz val="11"/>
        <color theme="1"/>
        <rFont val="游ゴシック"/>
        <family val="2"/>
        <charset val="128"/>
        <scheme val="minor"/>
      </rPr>
      <t xml:space="preserve">
②下記資格のうち、</t>
    </r>
    <r>
      <rPr>
        <u/>
        <sz val="11"/>
        <color theme="1"/>
        <rFont val="游ゴシック"/>
        <family val="3"/>
        <charset val="128"/>
        <scheme val="minor"/>
      </rPr>
      <t>いずれか(１つ以上)</t>
    </r>
    <r>
      <rPr>
        <sz val="11"/>
        <color theme="1"/>
        <rFont val="游ゴシック"/>
        <family val="3"/>
        <charset val="128"/>
        <scheme val="minor"/>
      </rPr>
      <t>を</t>
    </r>
    <r>
      <rPr>
        <sz val="11"/>
        <color theme="1"/>
        <rFont val="游ゴシック"/>
        <family val="2"/>
        <charset val="128"/>
        <scheme val="minor"/>
      </rPr>
      <t>保有していること
　✓建築物等の鉄骨の組立て等作業主任者技能講習
　✓足場の組立て等作業主任者技能講習
　✓小型移動式クレーン運転技能講習
　✓高所作業車運転技能講習
　✓ガス溶接技能講習
　✓型枠支保工の組立て等作業主任者技能講習
　✓地山の掘削・土止め支保工作業主任者技能講習
　✓木造建築物の組立て等作業主任者技能講習
　✓ｺﾝｸﾘｰﾄ造の工作物の解体等作業主任者技能講習
　✓車両系建設機械（整地等）運転技能講習
　✓車両系建設機械（解体用）運転技能講習
　✓車両系建設機械（基礎工事用）運転技能講習</t>
    </r>
    <rPh sb="6" eb="8">
      <t>ヒツヨウ</t>
    </rPh>
    <rPh sb="9" eb="11">
      <t>シカク</t>
    </rPh>
    <rPh sb="11" eb="13">
      <t>ヨウケン</t>
    </rPh>
    <rPh sb="47" eb="48">
      <t>ツギ</t>
    </rPh>
    <rPh sb="52" eb="54">
      <t>シカク</t>
    </rPh>
    <rPh sb="55" eb="57">
      <t>リョウホウ</t>
    </rPh>
    <rPh sb="59" eb="61">
      <t>ホユウ</t>
    </rPh>
    <rPh sb="107" eb="109">
      <t>シカク</t>
    </rPh>
    <rPh sb="124" eb="126">
      <t>ホユウ</t>
    </rPh>
    <phoneticPr fontId="1"/>
  </si>
  <si>
    <r>
      <t>≪レベル３に必要な資格要件≫-------------------------------
①次の5つの資格のうち、</t>
    </r>
    <r>
      <rPr>
        <u/>
        <sz val="11"/>
        <color theme="1"/>
        <rFont val="游ゴシック"/>
        <family val="3"/>
        <charset val="128"/>
        <scheme val="minor"/>
      </rPr>
      <t>いずれか(1つ以上)</t>
    </r>
    <r>
      <rPr>
        <sz val="11"/>
        <color theme="1"/>
        <rFont val="游ゴシック"/>
        <family val="3"/>
        <charset val="128"/>
        <scheme val="minor"/>
      </rPr>
      <t>を</t>
    </r>
    <r>
      <rPr>
        <sz val="11"/>
        <color theme="1"/>
        <rFont val="游ゴシック"/>
        <family val="2"/>
        <charset val="128"/>
        <scheme val="minor"/>
      </rPr>
      <t xml:space="preserve">保有していること
　●１級とび技能士
　●１級建築施工管理技士
　●２級　　〃
　●１級土木施工管理技士
　●２級　　〃
</t>
    </r>
    <r>
      <rPr>
        <u/>
        <sz val="11"/>
        <color theme="1"/>
        <rFont val="游ゴシック"/>
        <family val="3"/>
        <charset val="128"/>
        <scheme val="minor"/>
      </rPr>
      <t xml:space="preserve">または
</t>
    </r>
    <r>
      <rPr>
        <sz val="11"/>
        <color theme="1"/>
        <rFont val="游ゴシック"/>
        <family val="2"/>
        <charset val="128"/>
        <scheme val="minor"/>
      </rPr>
      <t xml:space="preserve">
②-ア　次の2つの資格(両方)を保有していること
　・玉掛技能講習
　・職長・安全衛生責任者講習〈職長+安責〉
　</t>
    </r>
    <r>
      <rPr>
        <u/>
        <sz val="11"/>
        <color theme="1"/>
        <rFont val="游ゴシック"/>
        <family val="3"/>
        <charset val="128"/>
        <scheme val="minor"/>
      </rPr>
      <t>かつ</t>
    </r>
    <r>
      <rPr>
        <sz val="11"/>
        <color theme="1"/>
        <rFont val="游ゴシック"/>
        <family val="2"/>
        <charset val="128"/>
        <scheme val="minor"/>
      </rPr>
      <t xml:space="preserve">
②-イ．下記の資格のうち、</t>
    </r>
    <r>
      <rPr>
        <u/>
        <sz val="11"/>
        <color theme="1"/>
        <rFont val="游ゴシック"/>
        <family val="3"/>
        <charset val="128"/>
        <scheme val="minor"/>
      </rPr>
      <t>3つ以上</t>
    </r>
    <r>
      <rPr>
        <sz val="11"/>
        <color theme="1"/>
        <rFont val="游ゴシック"/>
        <family val="2"/>
        <charset val="128"/>
        <scheme val="minor"/>
      </rPr>
      <t>保有していること
　✓２級とび技能士
　✓建築物等の鉄骨の組立て等作業主任者技能講習
　✓足場の組立て等作業主任者技能講習
　✓小型移動式クレーン運転技能講習
　✓高所作業車運転技能講習
　✓ガス溶接技能講習
　✓型枠支保工の組立て等作業主任者技能講習
　✓地山の掘削・土止め支保工作業主任者技能講習
　✓木造建築物の組立て等作業主任者技能講習
　✓ｺﾝｸﾘｰﾄ造の工作物の解体等作業主任者技能講習
　✓車両系建設機械（整地等）運転技能講習
　✓車両系建設機械（解体用）運転技能講習
　✓車両系建設機械（基礎工事用）運転技能講習</t>
    </r>
    <rPh sb="47" eb="48">
      <t>ツギ</t>
    </rPh>
    <rPh sb="52" eb="54">
      <t>シカク</t>
    </rPh>
    <rPh sb="65" eb="67">
      <t>イジョウ</t>
    </rPh>
    <rPh sb="69" eb="71">
      <t>ホユウ</t>
    </rPh>
    <rPh sb="222" eb="224">
      <t>シカク</t>
    </rPh>
    <rPh sb="244" eb="245">
      <t>キュウ</t>
    </rPh>
    <rPh sb="247" eb="249">
      <t>ギノウ</t>
    </rPh>
    <rPh sb="249" eb="250">
      <t>シ</t>
    </rPh>
    <phoneticPr fontId="1"/>
  </si>
  <si>
    <t>新様式3</t>
    <rPh sb="0" eb="1">
      <t>シン</t>
    </rPh>
    <rPh sb="1" eb="3">
      <t>ヨウシキ</t>
    </rPh>
    <phoneticPr fontId="1"/>
  </si>
  <si>
    <t>就業履歴数</t>
    <rPh sb="0" eb="2">
      <t>シュウギョウ</t>
    </rPh>
    <rPh sb="2" eb="5">
      <t>リレキスウ</t>
    </rPh>
    <phoneticPr fontId="1"/>
  </si>
  <si>
    <t>28678629294321</t>
    <phoneticPr fontId="1"/>
  </si>
  <si>
    <t>技能者氏名</t>
    <rPh sb="0" eb="3">
      <t>ギノウシャ</t>
    </rPh>
    <rPh sb="3" eb="5">
      <t>シメイ</t>
    </rPh>
    <phoneticPr fontId="1"/>
  </si>
  <si>
    <t>基金　三郎</t>
    <rPh sb="0" eb="2">
      <t>キキン</t>
    </rPh>
    <rPh sb="3" eb="5">
      <t>サブロウ</t>
    </rPh>
    <phoneticPr fontId="1"/>
  </si>
  <si>
    <t>2024年4月1日以降</t>
    <rPh sb="4" eb="5">
      <t>ネン</t>
    </rPh>
    <rPh sb="6" eb="7">
      <t>ツキ</t>
    </rPh>
    <rPh sb="8" eb="9">
      <t>ニチ</t>
    </rPh>
    <rPh sb="9" eb="11">
      <t>イコウ</t>
    </rPh>
    <phoneticPr fontId="1"/>
  </si>
  <si>
    <t>職種</t>
    <rPh sb="0" eb="2">
      <t>ショクシュ</t>
    </rPh>
    <phoneticPr fontId="1"/>
  </si>
  <si>
    <t>能力評価に活用できる
就業履歴</t>
    <rPh sb="0" eb="2">
      <t>ノウリョク</t>
    </rPh>
    <rPh sb="2" eb="4">
      <t>ヒョウカ</t>
    </rPh>
    <rPh sb="5" eb="7">
      <t>カツヨウ</t>
    </rPh>
    <rPh sb="11" eb="13">
      <t>シュウギョウ</t>
    </rPh>
    <rPh sb="13" eb="15">
      <t>リレキ</t>
    </rPh>
    <phoneticPr fontId="1"/>
  </si>
  <si>
    <t>就業履歴数</t>
    <rPh sb="0" eb="2">
      <t>シュウギョウ</t>
    </rPh>
    <rPh sb="2" eb="4">
      <t>リレキ</t>
    </rPh>
    <rPh sb="4" eb="5">
      <t>スウ</t>
    </rPh>
    <phoneticPr fontId="1"/>
  </si>
  <si>
    <t>立場選択による就業履歴数</t>
    <rPh sb="0" eb="2">
      <t>タチバ</t>
    </rPh>
    <rPh sb="2" eb="4">
      <t>センタク</t>
    </rPh>
    <rPh sb="7" eb="9">
      <t>シュウギョウ</t>
    </rPh>
    <rPh sb="9" eb="12">
      <t>リレキスウ</t>
    </rPh>
    <phoneticPr fontId="1"/>
  </si>
  <si>
    <t>職長選択</t>
    <rPh sb="0" eb="2">
      <t>ショクチョウ</t>
    </rPh>
    <rPh sb="2" eb="4">
      <t>センタク</t>
    </rPh>
    <phoneticPr fontId="1"/>
  </si>
  <si>
    <t>職長・安全衛生
責任者選択</t>
    <rPh sb="0" eb="2">
      <t>ショクチョウ</t>
    </rPh>
    <rPh sb="3" eb="5">
      <t>アンゼン</t>
    </rPh>
    <rPh sb="5" eb="7">
      <t>エイセイ</t>
    </rPh>
    <rPh sb="8" eb="11">
      <t>セキニンシャ</t>
    </rPh>
    <rPh sb="11" eb="13">
      <t>センタク</t>
    </rPh>
    <phoneticPr fontId="1"/>
  </si>
  <si>
    <t>班長選択</t>
    <rPh sb="0" eb="2">
      <t>ハンチョウ</t>
    </rPh>
    <rPh sb="2" eb="4">
      <t>センタク</t>
    </rPh>
    <phoneticPr fontId="1"/>
  </si>
  <si>
    <t>未選択</t>
    <rPh sb="0" eb="3">
      <t>ミセンタク</t>
    </rPh>
    <phoneticPr fontId="1"/>
  </si>
  <si>
    <t>06-01　とび工・とび工</t>
    <rPh sb="8" eb="9">
      <t>コウ</t>
    </rPh>
    <rPh sb="12" eb="13">
      <t>コウ</t>
    </rPh>
    <phoneticPr fontId="1"/>
  </si>
  <si>
    <t>06-03　とび工・鉄骨とび工</t>
    <rPh sb="8" eb="9">
      <t>コウ</t>
    </rPh>
    <rPh sb="10" eb="12">
      <t>テッコツ</t>
    </rPh>
    <rPh sb="14" eb="15">
      <t>コウ</t>
    </rPh>
    <phoneticPr fontId="1"/>
  </si>
  <si>
    <t>集計</t>
    <rPh sb="0" eb="2">
      <t>シュウケイ</t>
    </rPh>
    <phoneticPr fontId="1"/>
  </si>
  <si>
    <t>2024年3月31日以前</t>
    <rPh sb="4" eb="5">
      <t>ネン</t>
    </rPh>
    <rPh sb="6" eb="7">
      <t>ツキ</t>
    </rPh>
    <rPh sb="9" eb="10">
      <t>ニチ</t>
    </rPh>
    <rPh sb="10" eb="12">
      <t>イゼン</t>
    </rPh>
    <phoneticPr fontId="1"/>
  </si>
  <si>
    <t>　　　　　※「就業日数」ではありません。また、2024年3月31日以前の数値は使用しませんので、ご注意ください。。</t>
    <rPh sb="7" eb="9">
      <t>シュウギョウ</t>
    </rPh>
    <rPh sb="9" eb="11">
      <t>ニッスウ</t>
    </rPh>
    <rPh sb="27" eb="28">
      <t>ネン</t>
    </rPh>
    <rPh sb="29" eb="30">
      <t>ツキ</t>
    </rPh>
    <rPh sb="32" eb="33">
      <t>ニチ</t>
    </rPh>
    <rPh sb="33" eb="35">
      <t>イゼン</t>
    </rPh>
    <rPh sb="36" eb="38">
      <t>スウチ</t>
    </rPh>
    <rPh sb="39" eb="41">
      <t>シヨウ</t>
    </rPh>
    <rPh sb="49" eb="51">
      <t>チュウイ</t>
    </rPh>
    <phoneticPr fontId="1"/>
  </si>
  <si>
    <r>
      <t>　①　2024年4月1日以降の「就業</t>
    </r>
    <r>
      <rPr>
        <b/>
        <sz val="20"/>
        <color rgb="FFFF0000"/>
        <rFont val="游ゴシック"/>
        <family val="3"/>
        <charset val="128"/>
        <scheme val="minor"/>
      </rPr>
      <t>履歴数</t>
    </r>
    <r>
      <rPr>
        <b/>
        <sz val="20"/>
        <color theme="1"/>
        <rFont val="游ゴシック"/>
        <family val="3"/>
        <charset val="128"/>
        <scheme val="minor"/>
      </rPr>
      <t>」の欄です。</t>
    </r>
    <rPh sb="7" eb="8">
      <t>ネン</t>
    </rPh>
    <rPh sb="9" eb="10">
      <t>ツキ</t>
    </rPh>
    <rPh sb="11" eb="12">
      <t>ニチ</t>
    </rPh>
    <rPh sb="12" eb="14">
      <t>イコウ</t>
    </rPh>
    <rPh sb="16" eb="18">
      <t>シュウギョウ</t>
    </rPh>
    <rPh sb="18" eb="21">
      <t>リレキスウ</t>
    </rPh>
    <rPh sb="23" eb="24">
      <t>ラン</t>
    </rPh>
    <phoneticPr fontId="1"/>
  </si>
  <si>
    <r>
      <t>2024年4月1日</t>
    </r>
    <r>
      <rPr>
        <b/>
        <sz val="12"/>
        <color rgb="FFFF0000"/>
        <rFont val="游ゴシック"/>
        <family val="3"/>
        <charset val="128"/>
        <scheme val="minor"/>
      </rPr>
      <t>以降</t>
    </r>
    <r>
      <rPr>
        <sz val="12"/>
        <color theme="1"/>
        <rFont val="游ゴシック"/>
        <family val="3"/>
        <charset val="128"/>
        <scheme val="minor"/>
      </rPr>
      <t>の</t>
    </r>
    <r>
      <rPr>
        <sz val="12"/>
        <color rgb="FFFF0000"/>
        <rFont val="游ゴシック"/>
        <family val="3"/>
        <charset val="128"/>
        <scheme val="minor"/>
      </rPr>
      <t>就業</t>
    </r>
    <r>
      <rPr>
        <b/>
        <sz val="12"/>
        <color rgb="FFFF0000"/>
        <rFont val="游ゴシック"/>
        <family val="3"/>
        <charset val="128"/>
        <scheme val="minor"/>
      </rPr>
      <t>履歴数</t>
    </r>
    <r>
      <rPr>
        <sz val="12"/>
        <color theme="1"/>
        <rFont val="游ゴシック"/>
        <family val="3"/>
        <charset val="128"/>
        <scheme val="minor"/>
      </rPr>
      <t>→</t>
    </r>
    <rPh sb="4" eb="5">
      <t>ネン</t>
    </rPh>
    <rPh sb="6" eb="7">
      <t>ツキ</t>
    </rPh>
    <rPh sb="8" eb="9">
      <t>ニチ</t>
    </rPh>
    <rPh sb="9" eb="11">
      <t>イコウ</t>
    </rPh>
    <rPh sb="12" eb="14">
      <t>シュウギョウ</t>
    </rPh>
    <rPh sb="14" eb="16">
      <t>リレキ</t>
    </rPh>
    <rPh sb="16" eb="17">
      <t>スウ</t>
    </rPh>
    <phoneticPr fontId="1"/>
  </si>
  <si>
    <t>この申請シートで、レベル判定に使用するのは（黄色マーカー欄の数値）</t>
    <rPh sb="2" eb="4">
      <t>シンセイ</t>
    </rPh>
    <rPh sb="12" eb="14">
      <t>ハンテイ</t>
    </rPh>
    <rPh sb="15" eb="17">
      <t>シヨウ</t>
    </rPh>
    <rPh sb="22" eb="24">
      <t>キイロ</t>
    </rPh>
    <rPh sb="28" eb="29">
      <t>ラン</t>
    </rPh>
    <rPh sb="30" eb="32">
      <t>スウチ</t>
    </rPh>
    <phoneticPr fontId="1"/>
  </si>
  <si>
    <t xml:space="preserve">                   10_技能者情報</t>
    <rPh sb="22" eb="25">
      <t>ギノウシャ</t>
    </rPh>
    <rPh sb="25" eb="27">
      <t>ジョウホウ</t>
    </rPh>
    <phoneticPr fontId="1"/>
  </si>
  <si>
    <r>
      <rPr>
        <b/>
        <sz val="12"/>
        <color theme="1"/>
        <rFont val="游ゴシック"/>
        <family val="3"/>
        <charset val="128"/>
        <scheme val="minor"/>
      </rPr>
      <t>CCUSに蓄積された2024年4月1日以降の就業履歴数</t>
    </r>
    <r>
      <rPr>
        <b/>
        <sz val="14"/>
        <color rgb="FFFF0000"/>
        <rFont val="游ゴシック"/>
        <family val="3"/>
        <charset val="128"/>
        <scheme val="minor"/>
      </rPr>
      <t>＜　全　体　＞</t>
    </r>
    <rPh sb="14" eb="15">
      <t>ネン</t>
    </rPh>
    <rPh sb="16" eb="17">
      <t>ツキ</t>
    </rPh>
    <rPh sb="18" eb="19">
      <t>ニチ</t>
    </rPh>
    <rPh sb="19" eb="21">
      <t>イコウ</t>
    </rPh>
    <rPh sb="24" eb="27">
      <t>リレキスウ</t>
    </rPh>
    <rPh sb="29" eb="30">
      <t>ゼン</t>
    </rPh>
    <rPh sb="31" eb="32">
      <t>カラダ</t>
    </rPh>
    <phoneticPr fontId="1"/>
  </si>
  <si>
    <r>
      <rPr>
        <b/>
        <sz val="12"/>
        <color theme="1"/>
        <rFont val="游ゴシック"/>
        <family val="3"/>
        <charset val="128"/>
        <scheme val="minor"/>
      </rPr>
      <t>　　　　　同　　　　　　　　　　　　　　　　　</t>
    </r>
    <r>
      <rPr>
        <b/>
        <sz val="14"/>
        <color rgb="FFFF0000"/>
        <rFont val="游ゴシック"/>
        <family val="3"/>
        <charset val="128"/>
        <scheme val="minor"/>
      </rPr>
      <t>＜　職　長　＞</t>
    </r>
    <rPh sb="5" eb="6">
      <t>ドウ</t>
    </rPh>
    <rPh sb="25" eb="26">
      <t>ショク</t>
    </rPh>
    <rPh sb="27" eb="28">
      <t>チョウ</t>
    </rPh>
    <phoneticPr fontId="1"/>
  </si>
  <si>
    <r>
      <rPr>
        <b/>
        <sz val="12"/>
        <color theme="1"/>
        <rFont val="游ゴシック"/>
        <family val="3"/>
        <charset val="128"/>
        <scheme val="minor"/>
      </rPr>
      <t>　　　　　同　　　　　　　　　　　　　　　　　</t>
    </r>
    <r>
      <rPr>
        <b/>
        <sz val="14"/>
        <color rgb="FFFF0000"/>
        <rFont val="游ゴシック"/>
        <family val="3"/>
        <charset val="128"/>
        <scheme val="minor"/>
      </rPr>
      <t>＜　班　長　＞</t>
    </r>
    <rPh sb="5" eb="6">
      <t>ドウ</t>
    </rPh>
    <rPh sb="25" eb="26">
      <t>ハン</t>
    </rPh>
    <rPh sb="27" eb="28">
      <t>チョウ</t>
    </rPh>
    <phoneticPr fontId="1"/>
  </si>
  <si>
    <t>申請者の2024年4月1日以降の就業日数（=申請日時点の「就業履歴数」）は下記のとおりです。</t>
    <rPh sb="0" eb="3">
      <t>シンセイシャ</t>
    </rPh>
    <rPh sb="8" eb="9">
      <t>ネン</t>
    </rPh>
    <rPh sb="10" eb="11">
      <t>ツキ</t>
    </rPh>
    <rPh sb="12" eb="13">
      <t>ニチ</t>
    </rPh>
    <rPh sb="13" eb="15">
      <t>イコウ</t>
    </rPh>
    <rPh sb="16" eb="18">
      <t>シュウギョウ</t>
    </rPh>
    <rPh sb="18" eb="20">
      <t>ニッスウ</t>
    </rPh>
    <rPh sb="22" eb="25">
      <t>シンセイビ</t>
    </rPh>
    <rPh sb="25" eb="27">
      <t>ジテン</t>
    </rPh>
    <rPh sb="29" eb="31">
      <t>シュウギョウ</t>
    </rPh>
    <rPh sb="31" eb="34">
      <t>リレキスウ</t>
    </rPh>
    <rPh sb="37" eb="39">
      <t>カキ</t>
    </rPh>
    <phoneticPr fontId="1"/>
  </si>
  <si>
    <t>【CCUS】上の掲載場所（メニュー番号）はこちらです。</t>
    <rPh sb="6" eb="7">
      <t>ウエ</t>
    </rPh>
    <rPh sb="8" eb="10">
      <t>ケイサイ</t>
    </rPh>
    <rPh sb="10" eb="12">
      <t>バショ</t>
    </rPh>
    <rPh sb="17" eb="19">
      <t>バンゴウ</t>
    </rPh>
    <phoneticPr fontId="1"/>
  </si>
  <si>
    <t>　　　　310_閲覧</t>
    <rPh sb="8" eb="10">
      <t>エツラン</t>
    </rPh>
    <phoneticPr fontId="1"/>
  </si>
  <si>
    <r>
      <t xml:space="preserve">   　               　本人情報の写真の下段　</t>
    </r>
    <r>
      <rPr>
        <b/>
        <sz val="16"/>
        <color rgb="FFFF0000"/>
        <rFont val="游ゴシック"/>
        <family val="3"/>
        <charset val="128"/>
        <scheme val="minor"/>
      </rPr>
      <t>「就業履歴数」（青色の数値）をクリック</t>
    </r>
    <rPh sb="20" eb="22">
      <t>ホンニン</t>
    </rPh>
    <rPh sb="22" eb="24">
      <t>ジョウホウ</t>
    </rPh>
    <rPh sb="25" eb="27">
      <t>シャシン</t>
    </rPh>
    <rPh sb="28" eb="30">
      <t>カダン</t>
    </rPh>
    <rPh sb="32" eb="34">
      <t>シュウギョウ</t>
    </rPh>
    <rPh sb="34" eb="36">
      <t>リレキ</t>
    </rPh>
    <rPh sb="36" eb="37">
      <t>スウ</t>
    </rPh>
    <rPh sb="39" eb="41">
      <t>アオイロ</t>
    </rPh>
    <rPh sb="42" eb="44">
      <t>スウチ</t>
    </rPh>
    <phoneticPr fontId="1"/>
  </si>
  <si>
    <t>　　　　 　　　すると、以下の就業履歴数が表示されます。</t>
    <rPh sb="12" eb="14">
      <t>イカ</t>
    </rPh>
    <rPh sb="15" eb="17">
      <t>シュウギョウ</t>
    </rPh>
    <rPh sb="17" eb="20">
      <t>リレキスウ</t>
    </rPh>
    <rPh sb="21" eb="23">
      <t>ヒョウジ</t>
    </rPh>
    <phoneticPr fontId="1"/>
  </si>
  <si>
    <t>能力評価実施団体：(一社)日本建設躯体工事業団体連合会 御中</t>
    <rPh sb="6" eb="8">
      <t>ダンタイ</t>
    </rPh>
    <rPh sb="10" eb="11">
      <t>イチ</t>
    </rPh>
    <rPh sb="11" eb="12">
      <t>シャ</t>
    </rPh>
    <rPh sb="13" eb="15">
      <t>ニホン</t>
    </rPh>
    <rPh sb="15" eb="17">
      <t>ケンセツ</t>
    </rPh>
    <rPh sb="17" eb="19">
      <t>クタイ</t>
    </rPh>
    <rPh sb="19" eb="22">
      <t>コウジギョウ</t>
    </rPh>
    <rPh sb="22" eb="24">
      <t>ダンタイ</t>
    </rPh>
    <rPh sb="24" eb="27">
      <t>レンゴウカイ</t>
    </rPh>
    <phoneticPr fontId="1"/>
  </si>
  <si>
    <r>
      <t>とび技能者能力評価実施規程　</t>
    </r>
    <r>
      <rPr>
        <sz val="12"/>
        <color theme="1"/>
        <rFont val="游ゴシック"/>
        <family val="3"/>
        <charset val="128"/>
        <scheme val="minor"/>
      </rPr>
      <t>（様式2）</t>
    </r>
    <phoneticPr fontId="1"/>
  </si>
  <si>
    <r>
      <t>とび技能者能力評価実施規程　</t>
    </r>
    <r>
      <rPr>
        <sz val="12"/>
        <color theme="1"/>
        <rFont val="游ゴシック"/>
        <family val="3"/>
        <charset val="128"/>
        <scheme val="minor"/>
      </rPr>
      <t>（様式１）</t>
    </r>
    <phoneticPr fontId="1"/>
  </si>
  <si>
    <r>
      <t>とび技能者能力評価　</t>
    </r>
    <r>
      <rPr>
        <sz val="12"/>
        <color theme="1"/>
        <rFont val="游ゴシック"/>
        <family val="3"/>
        <charset val="128"/>
        <scheme val="minor"/>
      </rPr>
      <t>（新様式3）</t>
    </r>
    <rPh sb="11" eb="12">
      <t>シン</t>
    </rPh>
    <phoneticPr fontId="1"/>
  </si>
  <si>
    <r>
      <t>　②　職種は、原則「</t>
    </r>
    <r>
      <rPr>
        <b/>
        <sz val="20"/>
        <color rgb="FFFF0000"/>
        <rFont val="游ゴシック"/>
        <family val="3"/>
        <charset val="128"/>
        <scheme val="minor"/>
      </rPr>
      <t>06-01</t>
    </r>
    <r>
      <rPr>
        <b/>
        <sz val="20"/>
        <color theme="1"/>
        <rFont val="游ゴシック"/>
        <family val="3"/>
        <charset val="128"/>
        <scheme val="minor"/>
      </rPr>
      <t xml:space="preserve"> とび工・とび工」の欄のみとなります。</t>
    </r>
    <rPh sb="3" eb="5">
      <t>ショクシュ</t>
    </rPh>
    <rPh sb="7" eb="9">
      <t>ゲンソク</t>
    </rPh>
    <rPh sb="18" eb="19">
      <t>コウ</t>
    </rPh>
    <rPh sb="22" eb="23">
      <t>コウ</t>
    </rPh>
    <rPh sb="25" eb="26">
      <t>ラン</t>
    </rPh>
    <phoneticPr fontId="1"/>
  </si>
  <si>
    <t>&lt;様式1&gt; 「能力評価申請書　兼　キャリアアップカード(レベル２以上)交付申請書」</t>
    <phoneticPr fontId="1"/>
  </si>
  <si>
    <t>　　　　　※現状、原則、「職種コードが06-01」以外の実績は判定対象となっておりませんので、ご注意ください。</t>
    <rPh sb="6" eb="8">
      <t>ゲンジョウ</t>
    </rPh>
    <rPh sb="9" eb="11">
      <t>ゲンソク</t>
    </rPh>
    <rPh sb="13" eb="15">
      <t>ショクシュ</t>
    </rPh>
    <rPh sb="25" eb="27">
      <t>イガイ</t>
    </rPh>
    <rPh sb="28" eb="30">
      <t>ジッセキ</t>
    </rPh>
    <rPh sb="31" eb="33">
      <t>ハンテイ</t>
    </rPh>
    <rPh sb="33" eb="35">
      <t>タイショウ</t>
    </rPh>
    <rPh sb="48" eb="50">
      <t>チュウイ</t>
    </rPh>
    <phoneticPr fontId="1"/>
  </si>
  <si>
    <t>署名・押印点検</t>
    <rPh sb="0" eb="2">
      <t>ショメイ</t>
    </rPh>
    <rPh sb="3" eb="5">
      <t>オウイン</t>
    </rPh>
    <rPh sb="5" eb="7">
      <t>テンケン</t>
    </rPh>
    <phoneticPr fontId="1"/>
  </si>
  <si>
    <t>振込証点検</t>
    <rPh sb="0" eb="3">
      <t>フリコミショウ</t>
    </rPh>
    <rPh sb="3" eb="5">
      <t>テンケン</t>
    </rPh>
    <phoneticPr fontId="1"/>
  </si>
  <si>
    <t>　※就業期間は、建設技能者として就業開始した日の属する月から離職した日の属する月までの月数で計算。
　（例）就業期間：平成20年4月10日～平成30年5月25日　→　平成20年4月～平成30年5月　→　10年2ヶ月</t>
    <rPh sb="52" eb="53">
      <t>レイ</t>
    </rPh>
    <phoneticPr fontId="1"/>
  </si>
  <si>
    <t>」の要件は右の表のとおりです。
   以下に、「CCUSに登録済」の保有資格を入力してください。
 (要件を満たしていれば、保有資格の全てを入力する必要はありません)</t>
    <rPh sb="19" eb="21">
      <t>イカ</t>
    </rPh>
    <rPh sb="29" eb="31">
      <t>トウロク</t>
    </rPh>
    <rPh sb="31" eb="32">
      <t>スミ</t>
    </rPh>
    <rPh sb="34" eb="36">
      <t>ホユウ</t>
    </rPh>
    <rPh sb="36" eb="38">
      <t>シカク</t>
    </rPh>
    <rPh sb="39" eb="41">
      <t>ニュウリョク</t>
    </rPh>
    <rPh sb="51" eb="53">
      <t>ヨウケン</t>
    </rPh>
    <rPh sb="54" eb="55">
      <t>ミ</t>
    </rPh>
    <rPh sb="62" eb="64">
      <t>ホユウ</t>
    </rPh>
    <rPh sb="64" eb="66">
      <t>シカク</t>
    </rPh>
    <rPh sb="67" eb="68">
      <t>スベ</t>
    </rPh>
    <rPh sb="70" eb="72">
      <t>ニュウリョク</t>
    </rPh>
    <rPh sb="74" eb="76">
      <t>ヒツヨウ</t>
    </rPh>
    <phoneticPr fontId="1"/>
  </si>
  <si>
    <t>FAX番号</t>
    <rPh sb="3" eb="5">
      <t>バンゴウ</t>
    </rPh>
    <phoneticPr fontId="1"/>
  </si>
  <si>
    <r>
      <t xml:space="preserve">　※転職や離職等により建設業で就労していない期間がある場合は、就労していた期間ごとに古い順に入力する。
</t>
    </r>
    <r>
      <rPr>
        <sz val="10"/>
        <color rgb="FFFF0000"/>
        <rFont val="游ゴシック"/>
        <family val="3"/>
        <charset val="128"/>
        <scheme val="minor"/>
      </rPr>
      <t>【注】</t>
    </r>
    <r>
      <rPr>
        <b/>
        <u/>
        <sz val="10"/>
        <color rgb="FFFF0000"/>
        <rFont val="游ゴシック"/>
        <family val="3"/>
        <charset val="128"/>
        <scheme val="minor"/>
      </rPr>
      <t xml:space="preserve">最も古い就労期間の起算点は、建設業に関する資格等（CCUSへ登録済のもの）を初めて取得した時期を
</t>
    </r>
    <r>
      <rPr>
        <b/>
        <sz val="10"/>
        <color rgb="FFFF0000"/>
        <rFont val="游ゴシック"/>
        <family val="3"/>
        <charset val="128"/>
        <scheme val="minor"/>
      </rPr>
      <t>　　　</t>
    </r>
    <r>
      <rPr>
        <b/>
        <u/>
        <sz val="10"/>
        <color rgb="FFFF0000"/>
        <rFont val="游ゴシック"/>
        <family val="3"/>
        <charset val="128"/>
        <scheme val="minor"/>
      </rPr>
      <t>入力すること＜国交省指針＞</t>
    </r>
    <rPh sb="7" eb="8">
      <t>トウ</t>
    </rPh>
    <rPh sb="53" eb="54">
      <t>チュウ</t>
    </rPh>
    <rPh sb="85" eb="87">
      <t>トウロク</t>
    </rPh>
    <rPh sb="87" eb="88">
      <t>スミ</t>
    </rPh>
    <rPh sb="114" eb="117">
      <t>コッコウショウ</t>
    </rPh>
    <rPh sb="117" eb="119">
      <t>シシン</t>
    </rPh>
    <phoneticPr fontId="1"/>
  </si>
  <si>
    <t>Ver.260401</t>
    <phoneticPr fontId="1"/>
  </si>
  <si>
    <r>
      <t>能力評価申請書　兼　CCUSカード</t>
    </r>
    <r>
      <rPr>
        <b/>
        <sz val="12"/>
        <color rgb="FF00B050"/>
        <rFont val="游ゴシック"/>
        <family val="3"/>
        <charset val="128"/>
        <scheme val="minor"/>
      </rPr>
      <t>(レベル２以上)</t>
    </r>
    <r>
      <rPr>
        <b/>
        <sz val="16"/>
        <color rgb="FF00B050"/>
        <rFont val="游ゴシック"/>
        <family val="3"/>
        <charset val="128"/>
        <scheme val="minor"/>
      </rPr>
      <t>交付申請書</t>
    </r>
    <rPh sb="0" eb="2">
      <t>ノウリョク</t>
    </rPh>
    <rPh sb="2" eb="4">
      <t>ヒョウカ</t>
    </rPh>
    <rPh sb="4" eb="7">
      <t>シンセイショ</t>
    </rPh>
    <rPh sb="8" eb="9">
      <t>ケン</t>
    </rPh>
    <rPh sb="22" eb="24">
      <t>イジョウ</t>
    </rPh>
    <rPh sb="25" eb="27">
      <t>コウフ</t>
    </rPh>
    <rPh sb="27" eb="30">
      <t>シンセイショ</t>
    </rPh>
    <phoneticPr fontId="1"/>
  </si>
  <si>
    <r>
      <rPr>
        <b/>
        <sz val="14"/>
        <color rgb="FF00B050"/>
        <rFont val="游ゴシック"/>
        <family val="3"/>
        <charset val="128"/>
        <scheme val="minor"/>
      </rPr>
      <t>【保有資格】</t>
    </r>
    <r>
      <rPr>
        <sz val="12"/>
        <color rgb="FF00B050"/>
        <rFont val="游ゴシック"/>
        <family val="3"/>
        <charset val="128"/>
        <scheme val="minor"/>
      </rPr>
      <t>レベル判定には</t>
    </r>
    <r>
      <rPr>
        <b/>
        <sz val="12"/>
        <color rgb="FF00B050"/>
        <rFont val="游ゴシック"/>
        <family val="3"/>
        <charset val="128"/>
        <scheme val="minor"/>
      </rPr>
      <t>「CCUSへの登録を完了した資格」</t>
    </r>
    <r>
      <rPr>
        <sz val="12"/>
        <color rgb="FF00B050"/>
        <rFont val="游ゴシック"/>
        <family val="3"/>
        <charset val="128"/>
        <scheme val="minor"/>
      </rPr>
      <t>のみ使用可能です。</t>
    </r>
    <rPh sb="1" eb="2">
      <t>タモツ</t>
    </rPh>
    <rPh sb="2" eb="3">
      <t>ユウ</t>
    </rPh>
    <rPh sb="3" eb="4">
      <t>シ</t>
    </rPh>
    <rPh sb="4" eb="5">
      <t>カク</t>
    </rPh>
    <rPh sb="9" eb="11">
      <t>ハンテイ</t>
    </rPh>
    <rPh sb="20" eb="22">
      <t>トウロク</t>
    </rPh>
    <rPh sb="23" eb="25">
      <t>カンリョウ</t>
    </rPh>
    <rPh sb="27" eb="29">
      <t>シカク</t>
    </rPh>
    <rPh sb="32" eb="36">
      <t>シヨウカノウ</t>
    </rPh>
    <phoneticPr fontId="1"/>
  </si>
  <si>
    <r>
      <rPr>
        <b/>
        <sz val="14"/>
        <color rgb="FF00B050"/>
        <rFont val="游ゴシック"/>
        <family val="3"/>
        <charset val="128"/>
        <scheme val="minor"/>
      </rPr>
      <t>【就業年数】</t>
    </r>
    <r>
      <rPr>
        <sz val="12"/>
        <color rgb="FF00B050"/>
        <rFont val="游ゴシック"/>
        <family val="3"/>
        <charset val="128"/>
        <scheme val="minor"/>
      </rPr>
      <t>「様式2」を作成してください。</t>
    </r>
    <r>
      <rPr>
        <sz val="10"/>
        <color rgb="FFFF0000"/>
        <rFont val="游ゴシック"/>
        <family val="3"/>
        <charset val="128"/>
        <scheme val="minor"/>
      </rPr>
      <t>※「様式2」の経験で基準を満たしている場合は「新様式3」は不要</t>
    </r>
    <rPh sb="1" eb="3">
      <t>シュウギョウ</t>
    </rPh>
    <rPh sb="3" eb="5">
      <t>ネンスウ</t>
    </rPh>
    <rPh sb="7" eb="9">
      <t>ヨウシキ</t>
    </rPh>
    <rPh sb="12" eb="14">
      <t>サクセイ</t>
    </rPh>
    <rPh sb="23" eb="25">
      <t>ヨウシキ</t>
    </rPh>
    <rPh sb="28" eb="30">
      <t>ケイケン</t>
    </rPh>
    <rPh sb="31" eb="33">
      <t>キジュン</t>
    </rPh>
    <rPh sb="34" eb="35">
      <t>ミ</t>
    </rPh>
    <rPh sb="40" eb="42">
      <t>バアイ</t>
    </rPh>
    <rPh sb="44" eb="45">
      <t>シン</t>
    </rPh>
    <rPh sb="45" eb="47">
      <t>ヨウシキ</t>
    </rPh>
    <rPh sb="50" eb="52">
      <t>フヨウ</t>
    </rPh>
    <phoneticPr fontId="1"/>
  </si>
  <si>
    <r>
      <rPr>
        <b/>
        <sz val="16"/>
        <color rgb="FF00B050"/>
        <rFont val="游ゴシック"/>
        <family val="3"/>
        <charset val="128"/>
        <scheme val="minor"/>
      </rPr>
      <t>経 歴 証 明 書</t>
    </r>
    <r>
      <rPr>
        <b/>
        <sz val="16"/>
        <color theme="1"/>
        <rFont val="游ゴシック"/>
        <family val="3"/>
        <charset val="128"/>
        <scheme val="minor"/>
      </rPr>
      <t xml:space="preserve">  </t>
    </r>
    <r>
      <rPr>
        <b/>
        <sz val="16"/>
        <color rgb="FFFF0000"/>
        <rFont val="游ゴシック"/>
        <family val="3"/>
        <charset val="128"/>
        <scheme val="minor"/>
      </rPr>
      <t xml:space="preserve"> </t>
    </r>
    <r>
      <rPr>
        <b/>
        <sz val="12"/>
        <color rgb="FFFF0000"/>
        <rFont val="游ゴシック"/>
        <family val="3"/>
        <charset val="128"/>
        <scheme val="minor"/>
      </rPr>
      <t>＜令和6(2024)年3月31日までの期間分＞</t>
    </r>
    <rPh sb="0" eb="1">
      <t>キョウ</t>
    </rPh>
    <rPh sb="2" eb="3">
      <t>レキ</t>
    </rPh>
    <rPh sb="4" eb="5">
      <t>アカシ</t>
    </rPh>
    <rPh sb="6" eb="7">
      <t>メイ</t>
    </rPh>
    <rPh sb="8" eb="9">
      <t>ショ</t>
    </rPh>
    <rPh sb="13" eb="15">
      <t>レイワ</t>
    </rPh>
    <rPh sb="22" eb="23">
      <t>ネン</t>
    </rPh>
    <rPh sb="24" eb="25">
      <t>ツキ</t>
    </rPh>
    <rPh sb="27" eb="28">
      <t>ニチ</t>
    </rPh>
    <rPh sb="31" eb="33">
      <t>キカン</t>
    </rPh>
    <rPh sb="33" eb="34">
      <t>ブン</t>
    </rPh>
    <phoneticPr fontId="1"/>
  </si>
  <si>
    <t xml:space="preserve">      （2026年度の「無料化」期間中は不要）</t>
    <rPh sb="11" eb="13">
      <t>ネンド</t>
    </rPh>
    <rPh sb="15" eb="18">
      <t>ムリョウバ</t>
    </rPh>
    <rPh sb="19" eb="22">
      <t>キカンチュウ</t>
    </rPh>
    <rPh sb="23" eb="25">
      <t>フヨウ</t>
    </rPh>
    <phoneticPr fontId="1"/>
  </si>
  <si>
    <r>
      <t>　　</t>
    </r>
    <r>
      <rPr>
        <b/>
        <u/>
        <sz val="16"/>
        <color theme="1"/>
        <rFont val="ＭＳ Ｐゴシック"/>
        <family val="3"/>
        <charset val="128"/>
      </rPr>
      <t>CCUS 能力評価（レベル判定）担当　行</t>
    </r>
    <rPh sb="7" eb="11">
      <t>ノウリョクヒョウカ</t>
    </rPh>
    <rPh sb="15" eb="17">
      <t>ハンテイ</t>
    </rPh>
    <rPh sb="18" eb="20">
      <t>タントウ</t>
    </rPh>
    <rPh sb="21" eb="22">
      <t>イキ</t>
    </rPh>
    <phoneticPr fontId="1"/>
  </si>
  <si>
    <r>
      <rPr>
        <b/>
        <sz val="16"/>
        <color rgb="FF00B050"/>
        <rFont val="游ゴシック"/>
        <family val="3"/>
        <charset val="128"/>
        <scheme val="minor"/>
      </rPr>
      <t>CCUSに蓄積された就業履歴数</t>
    </r>
    <r>
      <rPr>
        <b/>
        <sz val="16"/>
        <color rgb="FF0070C0"/>
        <rFont val="游ゴシック"/>
        <family val="3"/>
        <charset val="128"/>
        <scheme val="minor"/>
      </rPr>
      <t xml:space="preserve">   </t>
    </r>
    <r>
      <rPr>
        <b/>
        <sz val="16"/>
        <color theme="1"/>
        <rFont val="游ゴシック"/>
        <family val="3"/>
        <charset val="128"/>
        <scheme val="minor"/>
      </rPr>
      <t xml:space="preserve"> </t>
    </r>
    <r>
      <rPr>
        <b/>
        <sz val="16"/>
        <color rgb="FFFF0000"/>
        <rFont val="游ゴシック"/>
        <family val="3"/>
        <charset val="128"/>
        <scheme val="minor"/>
      </rPr>
      <t xml:space="preserve"> </t>
    </r>
    <r>
      <rPr>
        <b/>
        <sz val="12"/>
        <color rgb="FFFF0000"/>
        <rFont val="游ゴシック"/>
        <family val="3"/>
        <charset val="128"/>
        <scheme val="minor"/>
      </rPr>
      <t>＜2024（令和6）年4月1日</t>
    </r>
    <r>
      <rPr>
        <b/>
        <u/>
        <sz val="12"/>
        <color rgb="FFFF0000"/>
        <rFont val="游ゴシック"/>
        <family val="3"/>
        <charset val="128"/>
        <scheme val="minor"/>
      </rPr>
      <t>　以降　</t>
    </r>
    <r>
      <rPr>
        <b/>
        <sz val="12"/>
        <color rgb="FFFF0000"/>
        <rFont val="游ゴシック"/>
        <family val="3"/>
        <charset val="128"/>
        <scheme val="minor"/>
      </rPr>
      <t>の期間分＞</t>
    </r>
    <rPh sb="5" eb="7">
      <t>チクセキ</t>
    </rPh>
    <rPh sb="10" eb="12">
      <t>シュウギョウ</t>
    </rPh>
    <rPh sb="12" eb="14">
      <t>リレキ</t>
    </rPh>
    <rPh sb="14" eb="15">
      <t>スウ</t>
    </rPh>
    <rPh sb="26" eb="28">
      <t>レイワ</t>
    </rPh>
    <rPh sb="30" eb="31">
      <t>ネン</t>
    </rPh>
    <rPh sb="32" eb="33">
      <t>ツキ</t>
    </rPh>
    <rPh sb="34" eb="35">
      <t>ニチ</t>
    </rPh>
    <rPh sb="36" eb="38">
      <t>イコウ</t>
    </rPh>
    <rPh sb="40" eb="42">
      <t>キカン</t>
    </rPh>
    <rPh sb="42" eb="43">
      <t>ブン</t>
    </rPh>
    <phoneticPr fontId="1"/>
  </si>
  <si>
    <t>能力評価申請書（Excel）は最新のものですか？</t>
    <rPh sb="0" eb="4">
      <t>ノウリョクヒョウカ</t>
    </rPh>
    <rPh sb="4" eb="6">
      <t>シンセイ</t>
    </rPh>
    <rPh sb="6" eb="7">
      <t>ショ</t>
    </rPh>
    <rPh sb="15" eb="17">
      <t>サイシン</t>
    </rPh>
    <phoneticPr fontId="1"/>
  </si>
  <si>
    <t>備考</t>
    <rPh sb="0" eb="2">
      <t>ビコウ</t>
    </rPh>
    <phoneticPr fontId="1"/>
  </si>
  <si>
    <t>申請前に、特にご確認いただきたい事項</t>
    <rPh sb="0" eb="2">
      <t>シンセイ</t>
    </rPh>
    <rPh sb="2" eb="3">
      <t>マエ</t>
    </rPh>
    <rPh sb="5" eb="6">
      <t>トク</t>
    </rPh>
    <rPh sb="8" eb="10">
      <t>カクニン</t>
    </rPh>
    <rPh sb="16" eb="18">
      <t>ジコウ</t>
    </rPh>
    <phoneticPr fontId="1"/>
  </si>
  <si>
    <r>
      <t xml:space="preserve">判定対象
の職種
</t>
    </r>
    <r>
      <rPr>
        <b/>
        <sz val="9"/>
        <color theme="1"/>
        <rFont val="游ゴシック"/>
        <family val="3"/>
        <charset val="128"/>
        <scheme val="minor"/>
      </rPr>
      <t>（コード）</t>
    </r>
    <rPh sb="0" eb="2">
      <t>ハンテイ</t>
    </rPh>
    <rPh sb="2" eb="4">
      <t>タイショウ</t>
    </rPh>
    <rPh sb="6" eb="8">
      <t>ショクシュ</t>
    </rPh>
    <rPh sb="7" eb="8">
      <t>タイショク</t>
    </rPh>
    <phoneticPr fontId="1"/>
  </si>
  <si>
    <r>
      <t>CCUSの職種</t>
    </r>
    <r>
      <rPr>
        <b/>
        <sz val="8"/>
        <color rgb="FFFF0000"/>
        <rFont val="游ゴシック"/>
        <family val="3"/>
        <charset val="128"/>
        <scheme val="minor"/>
      </rPr>
      <t>（主または従）</t>
    </r>
    <r>
      <rPr>
        <b/>
        <sz val="9"/>
        <color rgb="FFFF0000"/>
        <rFont val="游ゴシック"/>
        <family val="3"/>
        <charset val="128"/>
        <scheme val="minor"/>
      </rPr>
      <t>へ
下記職種を登録のうえ申請</t>
    </r>
    <rPh sb="5" eb="7">
      <t>ショクシュ</t>
    </rPh>
    <rPh sb="8" eb="9">
      <t>シュ</t>
    </rPh>
    <rPh sb="12" eb="13">
      <t>ジュウ</t>
    </rPh>
    <rPh sb="16" eb="18">
      <t>カキ</t>
    </rPh>
    <rPh sb="18" eb="20">
      <t>ショクシュ</t>
    </rPh>
    <rPh sb="21" eb="23">
      <t>トウロク</t>
    </rPh>
    <rPh sb="26" eb="28">
      <t>シンセイ</t>
    </rPh>
    <phoneticPr fontId="1"/>
  </si>
  <si>
    <t>判定結果シート_2026年度無料期間用</t>
    <rPh sb="0" eb="2">
      <t>ハンテイ</t>
    </rPh>
    <rPh sb="2" eb="4">
      <t>ケッカ</t>
    </rPh>
    <rPh sb="12" eb="13">
      <t>ネン</t>
    </rPh>
    <rPh sb="13" eb="14">
      <t>ド</t>
    </rPh>
    <rPh sb="14" eb="18">
      <t>ムリョウキカン</t>
    </rPh>
    <rPh sb="18" eb="19">
      <t>ヨウ</t>
    </rPh>
    <phoneticPr fontId="1"/>
  </si>
  <si>
    <t>2026年4月1日現在</t>
    <rPh sb="4" eb="5">
      <t>ネン</t>
    </rPh>
    <rPh sb="6" eb="7">
      <t>ツキ</t>
    </rPh>
    <rPh sb="8" eb="9">
      <t>ニチ</t>
    </rPh>
    <rPh sb="9" eb="11">
      <t>ゲンザイ</t>
    </rPh>
    <phoneticPr fontId="1"/>
  </si>
  <si>
    <t>CCUSの職種（主または従）へ
下記職種を登録のうえ申請</t>
    <phoneticPr fontId="1"/>
  </si>
  <si>
    <t>就業履歴数として実績を加算
できる技能職種</t>
    <rPh sb="0" eb="2">
      <t>シュウギョウ</t>
    </rPh>
    <rPh sb="2" eb="5">
      <t>リレキスウ</t>
    </rPh>
    <rPh sb="8" eb="10">
      <t>ジッセキ</t>
    </rPh>
    <rPh sb="11" eb="13">
      <t>カサン</t>
    </rPh>
    <rPh sb="17" eb="19">
      <t>ギノウ</t>
    </rPh>
    <rPh sb="19" eb="21">
      <t>ショクシュ</t>
    </rPh>
    <phoneticPr fontId="1"/>
  </si>
  <si>
    <r>
      <t xml:space="preserve">加算対象
の職種
</t>
    </r>
    <r>
      <rPr>
        <b/>
        <sz val="9"/>
        <color theme="1"/>
        <rFont val="游ゴシック"/>
        <family val="3"/>
        <charset val="128"/>
        <scheme val="minor"/>
      </rPr>
      <t>（コード）</t>
    </r>
    <rPh sb="0" eb="2">
      <t>カサン</t>
    </rPh>
    <rPh sb="2" eb="4">
      <t>タイショウ</t>
    </rPh>
    <rPh sb="6" eb="8">
      <t>ショクシュ</t>
    </rPh>
    <rPh sb="7" eb="8">
      <t>タイショク</t>
    </rPh>
    <phoneticPr fontId="1"/>
  </si>
  <si>
    <t>＜新様式3&gt;「CCUSに蓄積された就業履歴数 」　※該当がある場合のみ添付</t>
    <rPh sb="26" eb="28">
      <t>ガイトウ</t>
    </rPh>
    <rPh sb="31" eb="33">
      <t>バアイ</t>
    </rPh>
    <rPh sb="35" eb="37">
      <t>テンプ</t>
    </rPh>
    <phoneticPr fontId="1"/>
  </si>
  <si>
    <r>
      <t>「申請手数料の振込証」のコピー　　</t>
    </r>
    <r>
      <rPr>
        <strike/>
        <sz val="11"/>
        <color rgb="FFFF0000"/>
        <rFont val="ＭＳ Ｐゴシック"/>
        <family val="3"/>
        <charset val="128"/>
      </rPr>
      <t>※複数名一括振込の場合は内訳を補記してください</t>
    </r>
    <rPh sb="1" eb="3">
      <t>シンセイ</t>
    </rPh>
    <rPh sb="3" eb="6">
      <t>テスウリョウ</t>
    </rPh>
    <rPh sb="7" eb="10">
      <t>フリコミショウ</t>
    </rPh>
    <rPh sb="18" eb="20">
      <t>フクスウ</t>
    </rPh>
    <rPh sb="20" eb="21">
      <t>メイ</t>
    </rPh>
    <rPh sb="21" eb="23">
      <t>イッカツ</t>
    </rPh>
    <rPh sb="23" eb="25">
      <t>フリコミ</t>
    </rPh>
    <rPh sb="26" eb="28">
      <t>バアイ</t>
    </rPh>
    <rPh sb="29" eb="31">
      <t>ウチワケ</t>
    </rPh>
    <rPh sb="32" eb="34">
      <t>ホキ</t>
    </rPh>
    <phoneticPr fontId="1"/>
  </si>
  <si>
    <r>
      <t>&lt;様式2&gt;「経歴証明書」　</t>
    </r>
    <r>
      <rPr>
        <sz val="12"/>
        <color theme="1"/>
        <rFont val="ＭＳ Ｐゴシック"/>
        <family val="3"/>
        <charset val="128"/>
      </rPr>
      <t>（ご本人の自署・押印、証明印のあるもの）</t>
    </r>
    <phoneticPr fontId="1"/>
  </si>
  <si>
    <t>【 2026年度 】申請手数料「無料化」期間用</t>
    <rPh sb="6" eb="8">
      <t>ネンド</t>
    </rPh>
    <rPh sb="10" eb="12">
      <t>シンセイ</t>
    </rPh>
    <rPh sb="12" eb="15">
      <t>テスウリョウ</t>
    </rPh>
    <rPh sb="16" eb="19">
      <t>ムリョウバ</t>
    </rPh>
    <rPh sb="20" eb="22">
      <t>キカン</t>
    </rPh>
    <rPh sb="22" eb="23">
      <t>ヨウ</t>
    </rPh>
    <phoneticPr fontId="1"/>
  </si>
  <si>
    <r>
      <t>　 ※　様式1 に入力した「下表の資格のすべて」について</t>
    </r>
    <r>
      <rPr>
        <b/>
        <u/>
        <sz val="12"/>
        <color theme="1"/>
        <rFont val="ＭＳ Ｐゴシック"/>
        <family val="3"/>
        <charset val="128"/>
      </rPr>
      <t xml:space="preserve">CCUSへの登録が完了している
</t>
    </r>
    <r>
      <rPr>
        <b/>
        <sz val="12"/>
        <color theme="1"/>
        <rFont val="ＭＳ Ｐゴシック"/>
        <family val="3"/>
        <charset val="128"/>
      </rPr>
      <t>　　　　</t>
    </r>
    <r>
      <rPr>
        <b/>
        <u/>
        <sz val="12"/>
        <color theme="1"/>
        <rFont val="ＭＳ Ｐゴシック"/>
        <family val="3"/>
        <charset val="128"/>
      </rPr>
      <t>ことを確認</t>
    </r>
    <r>
      <rPr>
        <sz val="12"/>
        <color theme="1"/>
        <rFont val="ＭＳ Ｐゴシック"/>
        <family val="3"/>
        <charset val="128"/>
      </rPr>
      <t>したうえで、レベル判定申請を開始してください。</t>
    </r>
    <rPh sb="4" eb="6">
      <t>ヨウシキ</t>
    </rPh>
    <rPh sb="9" eb="11">
      <t>ニュウリョク</t>
    </rPh>
    <rPh sb="14" eb="16">
      <t>カヒョウ</t>
    </rPh>
    <rPh sb="17" eb="19">
      <t>シカク</t>
    </rPh>
    <rPh sb="34" eb="36">
      <t>トウロク</t>
    </rPh>
    <rPh sb="37" eb="39">
      <t>カンリョウ</t>
    </rPh>
    <rPh sb="51" eb="53">
      <t>カクニン</t>
    </rPh>
    <rPh sb="62" eb="64">
      <t>ハンテイ</t>
    </rPh>
    <rPh sb="64" eb="66">
      <t>シンセイ</t>
    </rPh>
    <rPh sb="67" eb="69">
      <t>カイシ</t>
    </rPh>
    <phoneticPr fontId="1"/>
  </si>
  <si>
    <t xml:space="preserve">    ※経験年数の「起算点」は、以下の赤枠の欄です。</t>
    <phoneticPr fontId="1"/>
  </si>
  <si>
    <t>能力評価実施要領、能力評価申請書（Excel）は、年度途中でも、国交省ガイドライン改正、
建設業振興基金のシステム改定・指示等により改定となります。
　→前回の申請から1カ月以上経過している場合は、必ず、当団体ホームページを参照いただき、
　　最新の「能力評価申請書（Excel）」を取得してください。</t>
    <rPh sb="0" eb="4">
      <t>ノウリョクヒョウカ</t>
    </rPh>
    <rPh sb="4" eb="8">
      <t>ジッシヨウリョウ</t>
    </rPh>
    <rPh sb="9" eb="13">
      <t>ノウリョクヒョウカ</t>
    </rPh>
    <rPh sb="13" eb="15">
      <t>シンセイ</t>
    </rPh>
    <rPh sb="15" eb="16">
      <t>ショ</t>
    </rPh>
    <rPh sb="25" eb="27">
      <t>ネンド</t>
    </rPh>
    <rPh sb="27" eb="29">
      <t>トチュウ</t>
    </rPh>
    <rPh sb="32" eb="35">
      <t>コッコウショウ</t>
    </rPh>
    <rPh sb="41" eb="43">
      <t>カイセイ</t>
    </rPh>
    <rPh sb="45" eb="47">
      <t>ケンセツ</t>
    </rPh>
    <rPh sb="47" eb="50">
      <t>ギョウシンコウ</t>
    </rPh>
    <rPh sb="50" eb="52">
      <t>キキン</t>
    </rPh>
    <rPh sb="57" eb="59">
      <t>カイテイ</t>
    </rPh>
    <rPh sb="60" eb="62">
      <t>シジ</t>
    </rPh>
    <rPh sb="62" eb="63">
      <t>トウ</t>
    </rPh>
    <rPh sb="66" eb="68">
      <t>カイテイ</t>
    </rPh>
    <rPh sb="77" eb="79">
      <t>ゼンカイ</t>
    </rPh>
    <rPh sb="80" eb="82">
      <t>シンセイ</t>
    </rPh>
    <rPh sb="86" eb="87">
      <t>ツキ</t>
    </rPh>
    <rPh sb="87" eb="89">
      <t>イジョウ</t>
    </rPh>
    <rPh sb="89" eb="91">
      <t>ケイカ</t>
    </rPh>
    <rPh sb="95" eb="97">
      <t>バアイ</t>
    </rPh>
    <rPh sb="99" eb="100">
      <t>カナラ</t>
    </rPh>
    <rPh sb="102" eb="105">
      <t>トウダンタイ</t>
    </rPh>
    <rPh sb="112" eb="114">
      <t>サンショウ</t>
    </rPh>
    <rPh sb="122" eb="124">
      <t>サイシン</t>
    </rPh>
    <rPh sb="142" eb="144">
      <t>シュトク</t>
    </rPh>
    <phoneticPr fontId="1"/>
  </si>
  <si>
    <t>申請書_様式1（Excel）の保有資格欄に表示された「資格コード」と、CCUS上
の保有資格の「資格コード」は、一致していますか？</t>
    <rPh sb="0" eb="3">
      <t>シンセイショ</t>
    </rPh>
    <rPh sb="4" eb="6">
      <t>ヨウシキ</t>
    </rPh>
    <rPh sb="15" eb="19">
      <t>ホユウシカク</t>
    </rPh>
    <rPh sb="19" eb="20">
      <t>ラン</t>
    </rPh>
    <rPh sb="21" eb="23">
      <t>ヒョウジ</t>
    </rPh>
    <rPh sb="27" eb="29">
      <t>シカク</t>
    </rPh>
    <rPh sb="39" eb="40">
      <t>ウエ</t>
    </rPh>
    <rPh sb="42" eb="46">
      <t>ホユウシカク</t>
    </rPh>
    <rPh sb="48" eb="50">
      <t>シカク</t>
    </rPh>
    <rPh sb="56" eb="58">
      <t>イッチ</t>
    </rPh>
    <phoneticPr fontId="1"/>
  </si>
  <si>
    <r>
      <t>「様式2_経歴証明書」の赤枠部分（最も古い就労期間の起算点）は、
「建設業に関する資格等</t>
    </r>
    <r>
      <rPr>
        <sz val="14"/>
        <color rgb="FFFF0000"/>
        <rFont val="Meiryo UI"/>
        <family val="3"/>
        <charset val="128"/>
      </rPr>
      <t>（CCUSへ登録済のもの）</t>
    </r>
    <r>
      <rPr>
        <b/>
        <sz val="14"/>
        <color rgb="FFFF0000"/>
        <rFont val="Meiryo UI"/>
        <family val="3"/>
        <charset val="128"/>
      </rPr>
      <t>を初めて取得した時期」を
入力されていますか？</t>
    </r>
    <rPh sb="1" eb="3">
      <t>ヨウシキ</t>
    </rPh>
    <rPh sb="5" eb="7">
      <t>ケイレキ</t>
    </rPh>
    <rPh sb="7" eb="10">
      <t>ショウメイショ</t>
    </rPh>
    <rPh sb="12" eb="14">
      <t>アカワク</t>
    </rPh>
    <rPh sb="14" eb="16">
      <t>ブブン</t>
    </rPh>
    <rPh sb="17" eb="18">
      <t>モット</t>
    </rPh>
    <rPh sb="19" eb="20">
      <t>フル</t>
    </rPh>
    <rPh sb="21" eb="25">
      <t>シュウロウキカン</t>
    </rPh>
    <rPh sb="26" eb="29">
      <t>キサンテン</t>
    </rPh>
    <rPh sb="34" eb="36">
      <t>ケンセツ</t>
    </rPh>
    <rPh sb="36" eb="37">
      <t>ギョウ</t>
    </rPh>
    <rPh sb="38" eb="39">
      <t>カン</t>
    </rPh>
    <rPh sb="41" eb="43">
      <t>シカク</t>
    </rPh>
    <rPh sb="43" eb="44">
      <t>トウ</t>
    </rPh>
    <rPh sb="50" eb="52">
      <t>トウロク</t>
    </rPh>
    <rPh sb="52" eb="53">
      <t>スミ</t>
    </rPh>
    <rPh sb="58" eb="59">
      <t>ハジ</t>
    </rPh>
    <rPh sb="61" eb="63">
      <t>シュトク</t>
    </rPh>
    <rPh sb="65" eb="67">
      <t>ジキ</t>
    </rPh>
    <rPh sb="70" eb="72">
      <t>ニュウリョク</t>
    </rPh>
    <phoneticPr fontId="1"/>
  </si>
  <si>
    <t>申請レベルに必要な資格はすべて、「CCUSへの資格登録」は完了されていますか？</t>
    <rPh sb="0" eb="2">
      <t>シンセイ</t>
    </rPh>
    <rPh sb="2" eb="3">
      <t>ショ</t>
    </rPh>
    <rPh sb="4" eb="6">
      <t>ヨウシキ</t>
    </rPh>
    <rPh sb="9" eb="13">
      <t>ホユウシカク</t>
    </rPh>
    <rPh sb="13" eb="14">
      <t>ラン</t>
    </rPh>
    <rPh sb="15" eb="17">
      <t>カブ</t>
    </rPh>
    <rPh sb="25" eb="29">
      <t>ホユウシカク</t>
    </rPh>
    <rPh sb="29" eb="31">
      <t>ヨウケン</t>
    </rPh>
    <rPh sb="31" eb="34">
      <t>サイカクニンアカモジヒョウジ</t>
    </rPh>
    <phoneticPr fontId="1"/>
  </si>
  <si>
    <r>
      <t>レベル判定（資格要件判定）は、</t>
    </r>
    <r>
      <rPr>
        <sz val="12"/>
        <color rgb="FFFF0000"/>
        <rFont val="Meiryo UI"/>
        <family val="3"/>
        <charset val="128"/>
      </rPr>
      <t>「CCUSに登録された資格をもって行なう」</t>
    </r>
    <r>
      <rPr>
        <sz val="12"/>
        <color theme="1"/>
        <rFont val="Meiryo UI"/>
        <family val="3"/>
        <charset val="128"/>
      </rPr>
      <t>こととされています。
→CCUS未登録の資格がある場合は、その登録手続きを行ない、完了通知を受領した後に申請を
　開始してください。</t>
    </r>
    <rPh sb="3" eb="5">
      <t>ハンテイ</t>
    </rPh>
    <rPh sb="6" eb="8">
      <t>シカク</t>
    </rPh>
    <rPh sb="8" eb="10">
      <t>ヨウケン</t>
    </rPh>
    <rPh sb="10" eb="12">
      <t>ハンテイ</t>
    </rPh>
    <rPh sb="21" eb="23">
      <t>トウロク</t>
    </rPh>
    <rPh sb="26" eb="28">
      <t>シカク</t>
    </rPh>
    <rPh sb="32" eb="33">
      <t>オコ</t>
    </rPh>
    <rPh sb="52" eb="55">
      <t>ミトウロク</t>
    </rPh>
    <rPh sb="56" eb="58">
      <t>シカク</t>
    </rPh>
    <rPh sb="61" eb="63">
      <t>バアイ</t>
    </rPh>
    <rPh sb="67" eb="69">
      <t>トウロク</t>
    </rPh>
    <rPh sb="69" eb="71">
      <t>テツヅ</t>
    </rPh>
    <rPh sb="73" eb="74">
      <t>オコ</t>
    </rPh>
    <rPh sb="77" eb="79">
      <t>カンリョウ</t>
    </rPh>
    <rPh sb="79" eb="81">
      <t>ツウチ</t>
    </rPh>
    <rPh sb="82" eb="84">
      <t>ジュリョウ</t>
    </rPh>
    <rPh sb="86" eb="87">
      <t>ノチ</t>
    </rPh>
    <rPh sb="88" eb="90">
      <t>シンセイ</t>
    </rPh>
    <rPh sb="93" eb="95">
      <t>カイシ</t>
    </rPh>
    <phoneticPr fontId="1"/>
  </si>
  <si>
    <t>最も古い資格の取得時期を入力した結果、「経験年数要件未達」となる場合
→　より古い資格がCCUS未登録となっていれば、その資格のCCUS登録を実施してください。
→　より古い資格がない場合は、 「新様式3_CCUSに蓄積された就業履歴数」を作成してください。
※なお、この経歴証明書は、レベル判定の経験年数要件を満たしていることを証明するものであり、
　　申請技能者の経歴のすべてを証明することを目的としたものではありません（記載内容がCCUSに
　　登録されることはありません）</t>
    <rPh sb="0" eb="1">
      <t>モット</t>
    </rPh>
    <rPh sb="2" eb="3">
      <t>フル</t>
    </rPh>
    <rPh sb="4" eb="6">
      <t>シカク</t>
    </rPh>
    <rPh sb="7" eb="9">
      <t>シュトク</t>
    </rPh>
    <rPh sb="9" eb="11">
      <t>ジキ</t>
    </rPh>
    <rPh sb="12" eb="14">
      <t>ニュウリョク</t>
    </rPh>
    <rPh sb="16" eb="18">
      <t>ケッカ</t>
    </rPh>
    <rPh sb="20" eb="22">
      <t>ケイケン</t>
    </rPh>
    <rPh sb="22" eb="24">
      <t>ネンスウ</t>
    </rPh>
    <rPh sb="24" eb="26">
      <t>ヨウケン</t>
    </rPh>
    <rPh sb="26" eb="28">
      <t>ミタツ</t>
    </rPh>
    <rPh sb="32" eb="34">
      <t>バアイ</t>
    </rPh>
    <rPh sb="40" eb="41">
      <t>フル</t>
    </rPh>
    <rPh sb="42" eb="44">
      <t>シカク</t>
    </rPh>
    <rPh sb="49" eb="52">
      <t>ミトウロク</t>
    </rPh>
    <rPh sb="62" eb="64">
      <t>シカク</t>
    </rPh>
    <rPh sb="72" eb="74">
      <t>ジッシ</t>
    </rPh>
    <rPh sb="86" eb="87">
      <t>フル</t>
    </rPh>
    <rPh sb="88" eb="90">
      <t>シカク</t>
    </rPh>
    <rPh sb="93" eb="95">
      <t>バアイ</t>
    </rPh>
    <rPh sb="121" eb="123">
      <t>サクセイ</t>
    </rPh>
    <rPh sb="138" eb="140">
      <t>ケイレキ</t>
    </rPh>
    <rPh sb="140" eb="142">
      <t>ショウメイ</t>
    </rPh>
    <rPh sb="142" eb="143">
      <t>ショ</t>
    </rPh>
    <rPh sb="148" eb="150">
      <t>ハンテイ</t>
    </rPh>
    <rPh sb="151" eb="153">
      <t>ケイケン</t>
    </rPh>
    <rPh sb="153" eb="155">
      <t>ネンスウ</t>
    </rPh>
    <rPh sb="155" eb="157">
      <t>ヨウケン</t>
    </rPh>
    <rPh sb="158" eb="159">
      <t>ミ</t>
    </rPh>
    <rPh sb="167" eb="169">
      <t>ショウメイ</t>
    </rPh>
    <rPh sb="200" eb="202">
      <t>モクテキ</t>
    </rPh>
    <rPh sb="215" eb="217">
      <t>キサイ</t>
    </rPh>
    <rPh sb="217" eb="219">
      <t>ナイヨウ</t>
    </rPh>
    <phoneticPr fontId="1"/>
  </si>
  <si>
    <r>
      <t>「様式2_経歴証明書」の経験年数では、申請レベルの経験年数要件に足りない場合、
　「新様式3_CCUSに蓄積された就業履歴数」を合算できますが、その際の
　</t>
    </r>
    <r>
      <rPr>
        <b/>
        <sz val="13"/>
        <color rgb="FFFF0000"/>
        <rFont val="Meiryo UI"/>
        <family val="3"/>
        <charset val="128"/>
      </rPr>
      <t>就業履歴数は「06-01　とび工・とび工」の実績のみが対象</t>
    </r>
    <r>
      <rPr>
        <sz val="13"/>
        <color theme="1"/>
        <rFont val="Meiryo UI"/>
        <family val="3"/>
        <charset val="128"/>
      </rPr>
      <t>となります。</t>
    </r>
    <rPh sb="12" eb="14">
      <t>ケイケン</t>
    </rPh>
    <rPh sb="14" eb="16">
      <t>ネンスウ</t>
    </rPh>
    <rPh sb="19" eb="21">
      <t>シンセイ</t>
    </rPh>
    <rPh sb="25" eb="29">
      <t>ケイケンネンスウ</t>
    </rPh>
    <rPh sb="29" eb="31">
      <t>ヨウケン</t>
    </rPh>
    <rPh sb="32" eb="33">
      <t>タ</t>
    </rPh>
    <rPh sb="36" eb="38">
      <t>バアイ</t>
    </rPh>
    <rPh sb="42" eb="43">
      <t>シン</t>
    </rPh>
    <rPh sb="43" eb="45">
      <t>ヨウシキ</t>
    </rPh>
    <rPh sb="64" eb="66">
      <t>ガッサン</t>
    </rPh>
    <rPh sb="74" eb="75">
      <t>サイ</t>
    </rPh>
    <rPh sb="78" eb="82">
      <t>シュウギョウリレキ</t>
    </rPh>
    <rPh sb="82" eb="83">
      <t>スウ</t>
    </rPh>
    <rPh sb="100" eb="102">
      <t>ジッセキ</t>
    </rPh>
    <rPh sb="105" eb="107">
      <t>タイショウ</t>
    </rPh>
    <phoneticPr fontId="1"/>
  </si>
  <si>
    <r>
      <t>→</t>
    </r>
    <r>
      <rPr>
        <b/>
        <sz val="12"/>
        <color theme="1"/>
        <rFont val="Meiryo UI"/>
        <family val="3"/>
        <charset val="128"/>
      </rPr>
      <t>詳しくは、「CCUSに蓄積された就業履歴数の見方」シートをご参照ください。</t>
    </r>
    <rPh sb="1" eb="2">
      <t>クワ</t>
    </rPh>
    <rPh sb="23" eb="25">
      <t>ミカタ</t>
    </rPh>
    <rPh sb="31" eb="33">
      <t>サンショウ</t>
    </rPh>
    <phoneticPr fontId="1"/>
  </si>
  <si>
    <r>
      <t>→CCUS上の保有資格の「資格コード」が、判定に必要な資格のコードと相違していた場合は、
　　その修正手続きを行ない、完了通知を受領した後に申請を開始してください。
　</t>
    </r>
    <r>
      <rPr>
        <b/>
        <sz val="12"/>
        <color theme="1"/>
        <rFont val="Meiryo UI"/>
        <family val="3"/>
        <charset val="128"/>
      </rPr>
      <t>（49999、69999など、正当な資格コードで登録されていない場合も保有の確認ができません）</t>
    </r>
    <rPh sb="5" eb="6">
      <t>ウエ</t>
    </rPh>
    <rPh sb="7" eb="9">
      <t>ホユウ</t>
    </rPh>
    <rPh sb="9" eb="11">
      <t>シカク</t>
    </rPh>
    <rPh sb="13" eb="15">
      <t>シカク</t>
    </rPh>
    <rPh sb="21" eb="23">
      <t>ハンテイ</t>
    </rPh>
    <rPh sb="24" eb="26">
      <t>ヒツヨウ</t>
    </rPh>
    <rPh sb="27" eb="29">
      <t>シカク</t>
    </rPh>
    <rPh sb="34" eb="36">
      <t>ソウイ</t>
    </rPh>
    <rPh sb="40" eb="42">
      <t>バアイ</t>
    </rPh>
    <rPh sb="49" eb="51">
      <t>シュウセイ</t>
    </rPh>
    <rPh sb="51" eb="53">
      <t>テツヅ</t>
    </rPh>
    <rPh sb="55" eb="56">
      <t>オコ</t>
    </rPh>
    <rPh sb="59" eb="61">
      <t>カンリョウ</t>
    </rPh>
    <rPh sb="61" eb="63">
      <t>ツウチ</t>
    </rPh>
    <rPh sb="64" eb="66">
      <t>ジュリョウ</t>
    </rPh>
    <rPh sb="68" eb="69">
      <t>ノチ</t>
    </rPh>
    <rPh sb="70" eb="72">
      <t>シンセイ</t>
    </rPh>
    <rPh sb="73" eb="75">
      <t>カイシ</t>
    </rPh>
    <rPh sb="100" eb="102">
      <t>セイトウ</t>
    </rPh>
    <rPh sb="103" eb="105">
      <t>シカク</t>
    </rPh>
    <rPh sb="109" eb="111">
      <t>トウロク</t>
    </rPh>
    <rPh sb="117" eb="119">
      <t>バアイ</t>
    </rPh>
    <rPh sb="120" eb="122">
      <t>ホユウ</t>
    </rPh>
    <rPh sb="123" eb="125">
      <t>カクニン</t>
    </rPh>
    <phoneticPr fontId="1"/>
  </si>
  <si>
    <r>
      <rPr>
        <sz val="14"/>
        <color theme="1"/>
        <rFont val="Meiryo UI"/>
        <family val="3"/>
        <charset val="128"/>
      </rPr>
      <t>申請書「様式1」の保有資格欄の下部に、</t>
    </r>
    <r>
      <rPr>
        <sz val="14"/>
        <color rgb="FFFF0000"/>
        <rFont val="Meiryo UI"/>
        <family val="3"/>
        <charset val="128"/>
      </rPr>
      <t>「</t>
    </r>
    <r>
      <rPr>
        <b/>
        <sz val="14"/>
        <color rgb="FFFF0000"/>
        <rFont val="Meiryo UI"/>
        <family val="3"/>
        <charset val="128"/>
      </rPr>
      <t>レベル●の保有資格要件再確認」　
という　エラーメッセージ（赤文字）は表示されていませんか？　</t>
    </r>
    <rPh sb="0" eb="2">
      <t>シンセイ</t>
    </rPh>
    <rPh sb="2" eb="3">
      <t>ショ</t>
    </rPh>
    <rPh sb="4" eb="6">
      <t>ヨウシキ</t>
    </rPh>
    <rPh sb="9" eb="13">
      <t>ホユウシカク</t>
    </rPh>
    <rPh sb="13" eb="14">
      <t>ラン</t>
    </rPh>
    <rPh sb="15" eb="17">
      <t>カブ</t>
    </rPh>
    <rPh sb="25" eb="29">
      <t>ホユウシカク</t>
    </rPh>
    <rPh sb="29" eb="31">
      <t>ヨウケン</t>
    </rPh>
    <rPh sb="31" eb="34">
      <t>サイカクニン</t>
    </rPh>
    <rPh sb="50" eb="53">
      <t>アカモジ</t>
    </rPh>
    <rPh sb="55" eb="57">
      <t>ヒョウジ</t>
    </rPh>
    <phoneticPr fontId="1"/>
  </si>
  <si>
    <t>CCUSの技能職種に、「06-01　とび工・とび工」　は登録されていますか？</t>
    <rPh sb="5" eb="9">
      <t>ギノウショクシュ</t>
    </rPh>
    <rPh sb="20" eb="21">
      <t>コウ</t>
    </rPh>
    <rPh sb="24" eb="25">
      <t>コウ</t>
    </rPh>
    <rPh sb="28" eb="30">
      <t>トウロク</t>
    </rPh>
    <phoneticPr fontId="1"/>
  </si>
  <si>
    <r>
      <t>とび技能者のレベル判定対象の職種は、「＜大分類06＞とび工-＜小分類01＞とび工」（従たる職種でも可）と定められています。
→職種未登録の場合は、CCUSにおいて、「06-01　とび工・とび工」の登録手続き（</t>
    </r>
    <r>
      <rPr>
        <sz val="12"/>
        <color rgb="FFFF0000"/>
        <rFont val="Meiryo UI"/>
        <family val="3"/>
        <charset val="128"/>
      </rPr>
      <t>追加で可</t>
    </r>
    <r>
      <rPr>
        <sz val="12"/>
        <color theme="1"/>
        <rFont val="Meiryo UI"/>
        <family val="3"/>
        <charset val="128"/>
      </rPr>
      <t>）を
　行なった後に申請を開始してください。</t>
    </r>
    <rPh sb="2" eb="5">
      <t>ギノウシャ</t>
    </rPh>
    <rPh sb="9" eb="11">
      <t>ハンテイ</t>
    </rPh>
    <rPh sb="11" eb="13">
      <t>タイショウ</t>
    </rPh>
    <rPh sb="14" eb="16">
      <t>ショクシュ</t>
    </rPh>
    <rPh sb="20" eb="23">
      <t>ダイブンルイ</t>
    </rPh>
    <rPh sb="28" eb="29">
      <t>コウ</t>
    </rPh>
    <rPh sb="31" eb="34">
      <t>ショウブンルイ</t>
    </rPh>
    <rPh sb="42" eb="43">
      <t>ジュウ</t>
    </rPh>
    <rPh sb="45" eb="47">
      <t>ショクシュ</t>
    </rPh>
    <rPh sb="49" eb="50">
      <t>カ</t>
    </rPh>
    <rPh sb="52" eb="53">
      <t>サダ</t>
    </rPh>
    <rPh sb="63" eb="65">
      <t>ショクシュ</t>
    </rPh>
    <rPh sb="65" eb="68">
      <t>ミトウロク</t>
    </rPh>
    <rPh sb="69" eb="71">
      <t>バアイ</t>
    </rPh>
    <rPh sb="98" eb="100">
      <t>トウロク</t>
    </rPh>
    <rPh sb="100" eb="102">
      <t>テツヅ</t>
    </rPh>
    <rPh sb="104" eb="106">
      <t>ツイカ</t>
    </rPh>
    <rPh sb="107" eb="108">
      <t>カ</t>
    </rPh>
    <rPh sb="112" eb="113">
      <t>オコ</t>
    </rPh>
    <rPh sb="116" eb="117">
      <t>ノチ</t>
    </rPh>
    <rPh sb="118" eb="120">
      <t>シンセイ</t>
    </rPh>
    <rPh sb="121" eb="123">
      <t>カイシ</t>
    </rPh>
    <phoneticPr fontId="1"/>
  </si>
  <si>
    <r>
      <t xml:space="preserve">例えば、すべてのレベルに必須の資格　「職長・安全衛生責任者講習」　の資格コードは
</t>
    </r>
    <r>
      <rPr>
        <b/>
        <sz val="13"/>
        <color theme="1"/>
        <rFont val="Meiryo UI"/>
        <family val="3"/>
        <charset val="128"/>
      </rPr>
      <t>【60011】</t>
    </r>
    <r>
      <rPr>
        <sz val="13"/>
        <color theme="1"/>
        <rFont val="Meiryo UI"/>
        <family val="3"/>
        <charset val="128"/>
      </rPr>
      <t xml:space="preserve">です。
</t>
    </r>
    <r>
      <rPr>
        <b/>
        <sz val="13"/>
        <color rgb="FFFF0000"/>
        <rFont val="Meiryo UI"/>
        <family val="3"/>
        <charset val="128"/>
      </rPr>
      <t>※「職長教育」＜60001＞のみでは評価基準を満たしません。</t>
    </r>
    <rPh sb="0" eb="1">
      <t>タト</t>
    </rPh>
    <rPh sb="12" eb="14">
      <t>ヒッス</t>
    </rPh>
    <rPh sb="15" eb="17">
      <t>シカク</t>
    </rPh>
    <rPh sb="19" eb="21">
      <t>ショクチョウ</t>
    </rPh>
    <rPh sb="22" eb="24">
      <t>アンゼン</t>
    </rPh>
    <rPh sb="24" eb="26">
      <t>エイセイ</t>
    </rPh>
    <rPh sb="26" eb="29">
      <t>セキニンシャ</t>
    </rPh>
    <rPh sb="29" eb="31">
      <t>コウシュウ</t>
    </rPh>
    <rPh sb="34" eb="36">
      <t>シカク</t>
    </rPh>
    <rPh sb="55" eb="57">
      <t>ショクチョウ</t>
    </rPh>
    <rPh sb="57" eb="59">
      <t>キョウイク</t>
    </rPh>
    <rPh sb="71" eb="73">
      <t>ヒョウカ</t>
    </rPh>
    <rPh sb="73" eb="75">
      <t>キジュン</t>
    </rPh>
    <rPh sb="76" eb="77">
      <t>ミ</t>
    </rPh>
    <phoneticPr fontId="1"/>
  </si>
  <si>
    <t>エラーメッセージが表示されている場合は、入力した資格だけでは評価基準を満たしていないため、申請
受付はできません（申請書右上の「表」などを参考に、入力が必要な資格を再度ご確認ください）。
→例えば、レベル4の場合、「登録鳶・土工基幹技能者講習」に加えて、レベル3の資格（1級とび等）+
　　レベル2の資格（玉掛、職長・安責と✓マークの資格ひとつ）の5つ以上の資格の入力が必要です。</t>
    <rPh sb="9" eb="11">
      <t>ヒョウジ</t>
    </rPh>
    <rPh sb="16" eb="18">
      <t>バアイ</t>
    </rPh>
    <rPh sb="20" eb="22">
      <t>ニュウリョク</t>
    </rPh>
    <rPh sb="24" eb="26">
      <t>シカク</t>
    </rPh>
    <rPh sb="30" eb="32">
      <t>ヒョウカ</t>
    </rPh>
    <rPh sb="32" eb="34">
      <t>キジュン</t>
    </rPh>
    <rPh sb="35" eb="36">
      <t>ミ</t>
    </rPh>
    <rPh sb="45" eb="47">
      <t>シンセイ</t>
    </rPh>
    <rPh sb="48" eb="50">
      <t>ウケツケ</t>
    </rPh>
    <rPh sb="57" eb="60">
      <t>シンセイショ</t>
    </rPh>
    <rPh sb="60" eb="62">
      <t>ミギウエ</t>
    </rPh>
    <rPh sb="64" eb="65">
      <t>ヒョウ</t>
    </rPh>
    <rPh sb="69" eb="71">
      <t>サンコウ</t>
    </rPh>
    <rPh sb="73" eb="75">
      <t>ニュウリョク</t>
    </rPh>
    <rPh sb="76" eb="78">
      <t>ヒツヨウ</t>
    </rPh>
    <rPh sb="79" eb="81">
      <t>シカク</t>
    </rPh>
    <rPh sb="82" eb="84">
      <t>サイド</t>
    </rPh>
    <rPh sb="85" eb="87">
      <t>カクニン</t>
    </rPh>
    <rPh sb="96" eb="97">
      <t>タト</t>
    </rPh>
    <rPh sb="105" eb="107">
      <t>バアイ</t>
    </rPh>
    <rPh sb="109" eb="111">
      <t>トウロク</t>
    </rPh>
    <rPh sb="111" eb="112">
      <t>トビ</t>
    </rPh>
    <rPh sb="113" eb="115">
      <t>ドコウ</t>
    </rPh>
    <rPh sb="115" eb="117">
      <t>キカン</t>
    </rPh>
    <rPh sb="124" eb="125">
      <t>クワ</t>
    </rPh>
    <rPh sb="133" eb="135">
      <t>シカク</t>
    </rPh>
    <rPh sb="137" eb="138">
      <t>キュウ</t>
    </rPh>
    <rPh sb="140" eb="141">
      <t>トウ</t>
    </rPh>
    <rPh sb="151" eb="153">
      <t>シカク</t>
    </rPh>
    <rPh sb="154" eb="156">
      <t>タマガケ</t>
    </rPh>
    <rPh sb="157" eb="159">
      <t>ショクチョウ</t>
    </rPh>
    <rPh sb="177" eb="179">
      <t>イジョウ</t>
    </rPh>
    <phoneticPr fontId="1"/>
  </si>
  <si>
    <t>※ 各資格の「修了証・合格証」では判定できないため、添付不要です。</t>
    <rPh sb="2" eb="3">
      <t>カク</t>
    </rPh>
    <rPh sb="3" eb="5">
      <t>シカク</t>
    </rPh>
    <rPh sb="7" eb="10">
      <t>シュウリョウショウ</t>
    </rPh>
    <rPh sb="11" eb="14">
      <t>ゴウカクショウ</t>
    </rPh>
    <rPh sb="17" eb="19">
      <t>ハンテイ</t>
    </rPh>
    <rPh sb="26" eb="28">
      <t>テンプ</t>
    </rPh>
    <rPh sb="28" eb="30">
      <t>フヨウ</t>
    </rPh>
    <phoneticPr fontId="1"/>
  </si>
  <si>
    <r>
      <t>２．送付物　</t>
    </r>
    <r>
      <rPr>
        <sz val="11"/>
        <color theme="1"/>
        <rFont val="ＭＳ Ｐゴシック"/>
        <family val="3"/>
        <charset val="128"/>
      </rPr>
      <t xml:space="preserve">※判定に必要な郵送書類は以下の </t>
    </r>
    <r>
      <rPr>
        <sz val="12"/>
        <color theme="1"/>
        <rFont val="ＭＳ Ｐゴシック"/>
        <family val="3"/>
        <charset val="128"/>
      </rPr>
      <t>「２点 」</t>
    </r>
    <r>
      <rPr>
        <sz val="11"/>
        <color theme="1"/>
        <rFont val="ＭＳ Ｐゴシック"/>
        <family val="3"/>
        <charset val="128"/>
      </rPr>
      <t>のみです。</t>
    </r>
    <r>
      <rPr>
        <sz val="12"/>
        <color theme="1"/>
        <rFont val="ＭＳ Ｐゴシック"/>
        <family val="3"/>
        <charset val="128"/>
      </rPr>
      <t xml:space="preserve"> </t>
    </r>
    <rPh sb="2" eb="4">
      <t>ソウフ</t>
    </rPh>
    <rPh sb="4" eb="5">
      <t>ブツ</t>
    </rPh>
    <rPh sb="7" eb="9">
      <t>ハンテイ</t>
    </rPh>
    <rPh sb="10" eb="12">
      <t>ヒツヨウ</t>
    </rPh>
    <rPh sb="13" eb="15">
      <t>ユウソウ</t>
    </rPh>
    <rPh sb="15" eb="17">
      <t>ショルイ</t>
    </rPh>
    <rPh sb="18" eb="20">
      <t>イカ</t>
    </rPh>
    <rPh sb="24" eb="25">
      <t>テン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</si>
</sst>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411]ggge&quot;年&quot;m&quot;月&quot;;@"/>
    <numFmt numFmtId="177" formatCode="0&quot;ケ&quot;&quot;月&quot;"/>
    <numFmt numFmtId="178" formatCode="0_ "/>
    <numFmt numFmtId="179" formatCode="yyyy&quot;(&quot;[$-411]gge&quot;)年&quot;m&quot;月&quot;;@"/>
    <numFmt numFmtId="180" formatCode="0.0_);[Red]\(0.0\)"/>
    <numFmt numFmtId="181" formatCode="0_);[Red]\(0\)"/>
    <numFmt numFmtId="182" formatCode="[$-411]gge&quot;年&quot;"/>
    <numFmt numFmtId="183" formatCode="0\ &quot;年&quot;"/>
    <numFmt numFmtId="184" formatCode="yyyy&quot;年&quot;m&quot;月&quot;;@"/>
    <numFmt numFmtId="185" formatCode="[$]ggge&quot;年&quot;m&quot;月&quot;d&quot;日&quot;;@" x16r2:formatCode16="[$-ja-JP-x-gannen]ggge&quot;年&quot;m&quot;月&quot;d&quot;日&quot;;@"/>
    <numFmt numFmtId="186" formatCode="yyyy/m/d;@"/>
    <numFmt numFmtId="187" formatCode="m/d;@"/>
    <numFmt numFmtId="188" formatCode="0000"/>
    <numFmt numFmtId="189" formatCode="000"/>
    <numFmt numFmtId="190" formatCode="yyyy&quot;年&quot;m&quot;月&quot;d&quot;日&quot;;@"/>
    <numFmt numFmtId="191" formatCode="0.00\ &quot;年&quot;"/>
    <numFmt numFmtId="192" formatCode="0.0&quot;&quot;&quot; ｹ&quot;&quot;月&quot;"/>
    <numFmt numFmtId="193" formatCode="0.0&quot;カ&quot;&quot;月&quot;"/>
  </numFmts>
  <fonts count="145">
    <font>
      <sz val="11"/>
      <color theme="1"/>
      <name val="游ゴシック"/>
      <family val="2"/>
      <charset val="128"/>
      <scheme val="minor"/>
    </font>
    <font>
      <sz val="6"/>
      <name val="游ゴシック"/>
      <family val="2"/>
      <charset val="128"/>
      <scheme val="minor"/>
    </font>
    <font>
      <sz val="10"/>
      <color theme="1"/>
      <name val="游ゴシック"/>
      <family val="2"/>
      <charset val="128"/>
      <scheme val="minor"/>
    </font>
    <font>
      <b/>
      <sz val="12"/>
      <color theme="1"/>
      <name val="游ゴシック"/>
      <family val="3"/>
      <charset val="128"/>
      <scheme val="minor"/>
    </font>
    <font>
      <sz val="8"/>
      <color theme="1"/>
      <name val="游ゴシック"/>
      <family val="3"/>
      <charset val="128"/>
      <scheme val="minor"/>
    </font>
    <font>
      <sz val="11"/>
      <color theme="1"/>
      <name val="游ゴシック"/>
      <family val="3"/>
      <charset val="128"/>
      <scheme val="minor"/>
    </font>
    <font>
      <b/>
      <sz val="11"/>
      <color theme="1"/>
      <name val="游ゴシック"/>
      <family val="3"/>
      <charset val="128"/>
      <scheme val="minor"/>
    </font>
    <font>
      <b/>
      <sz val="10"/>
      <color theme="1"/>
      <name val="游ゴシック"/>
      <family val="3"/>
      <charset val="128"/>
      <scheme val="minor"/>
    </font>
    <font>
      <b/>
      <sz val="16"/>
      <color theme="1"/>
      <name val="游ゴシック"/>
      <family val="3"/>
      <charset val="128"/>
      <scheme val="minor"/>
    </font>
    <font>
      <b/>
      <sz val="14"/>
      <color theme="1"/>
      <name val="游ゴシック"/>
      <family val="3"/>
      <charset val="128"/>
      <scheme val="minor"/>
    </font>
    <font>
      <sz val="12"/>
      <color theme="1"/>
      <name val="游ゴシック"/>
      <family val="3"/>
      <charset val="128"/>
      <scheme val="minor"/>
    </font>
    <font>
      <b/>
      <sz val="6"/>
      <color theme="1"/>
      <name val="游ゴシック"/>
      <family val="3"/>
      <charset val="128"/>
      <scheme val="minor"/>
    </font>
    <font>
      <sz val="10"/>
      <color theme="1"/>
      <name val="游ゴシック"/>
      <family val="3"/>
      <charset val="128"/>
      <scheme val="minor"/>
    </font>
    <font>
      <b/>
      <sz val="8"/>
      <color theme="1"/>
      <name val="游ゴシック"/>
      <family val="3"/>
      <charset val="128"/>
      <scheme val="minor"/>
    </font>
    <font>
      <sz val="11"/>
      <color theme="0" tint="-0.34998626667073579"/>
      <name val="游ゴシック"/>
      <family val="2"/>
      <charset val="128"/>
      <scheme val="minor"/>
    </font>
    <font>
      <b/>
      <sz val="9"/>
      <color theme="1"/>
      <name val="游ゴシック"/>
      <family val="3"/>
      <charset val="128"/>
      <scheme val="minor"/>
    </font>
    <font>
      <sz val="11"/>
      <color theme="0" tint="-0.34998626667073579"/>
      <name val="游ゴシック"/>
      <family val="3"/>
      <charset val="128"/>
      <scheme val="minor"/>
    </font>
    <font>
      <sz val="9"/>
      <color theme="1"/>
      <name val="游ゴシック"/>
      <family val="3"/>
      <charset val="128"/>
      <scheme val="minor"/>
    </font>
    <font>
      <sz val="18"/>
      <color theme="1"/>
      <name val="游ゴシック"/>
      <family val="3"/>
      <charset val="128"/>
      <scheme val="minor"/>
    </font>
    <font>
      <u/>
      <sz val="11"/>
      <color theme="1"/>
      <name val="游ゴシック"/>
      <family val="3"/>
      <charset val="128"/>
      <scheme val="minor"/>
    </font>
    <font>
      <sz val="10"/>
      <color rgb="FFFF0000"/>
      <name val="游ゴシック"/>
      <family val="2"/>
      <charset val="128"/>
      <scheme val="minor"/>
    </font>
    <font>
      <b/>
      <sz val="28"/>
      <color theme="0"/>
      <name val="游ゴシック"/>
      <family val="3"/>
      <charset val="128"/>
      <scheme val="minor"/>
    </font>
    <font>
      <sz val="9"/>
      <color indexed="81"/>
      <name val="MS P ゴシック"/>
      <family val="3"/>
      <charset val="128"/>
    </font>
    <font>
      <sz val="11"/>
      <color rgb="FFFF0000"/>
      <name val="游ゴシック"/>
      <family val="2"/>
      <charset val="128"/>
      <scheme val="minor"/>
    </font>
    <font>
      <sz val="14"/>
      <color theme="1"/>
      <name val="游ゴシック"/>
      <family val="3"/>
      <charset val="128"/>
      <scheme val="minor"/>
    </font>
    <font>
      <sz val="14"/>
      <color rgb="FFFF0000"/>
      <name val="游ゴシック"/>
      <family val="3"/>
      <charset val="128"/>
      <scheme val="minor"/>
    </font>
    <font>
      <sz val="10"/>
      <color rgb="FFFF0000"/>
      <name val="游ゴシック"/>
      <family val="3"/>
      <charset val="128"/>
      <scheme val="minor"/>
    </font>
    <font>
      <sz val="12"/>
      <color rgb="FFFF0000"/>
      <name val="ＭＳ Ｐゴシック"/>
      <family val="3"/>
      <charset val="128"/>
    </font>
    <font>
      <b/>
      <u/>
      <sz val="11"/>
      <color theme="1"/>
      <name val="游ゴシック"/>
      <family val="3"/>
      <charset val="128"/>
      <scheme val="minor"/>
    </font>
    <font>
      <sz val="10"/>
      <color theme="1"/>
      <name val="ＭＳ Ｐ明朝"/>
      <family val="1"/>
      <charset val="128"/>
    </font>
    <font>
      <b/>
      <u/>
      <sz val="10"/>
      <color rgb="FFFF0000"/>
      <name val="游ゴシック"/>
      <family val="3"/>
      <charset val="128"/>
      <scheme val="minor"/>
    </font>
    <font>
      <b/>
      <sz val="11"/>
      <name val="游ゴシック"/>
      <family val="3"/>
      <charset val="128"/>
      <scheme val="minor"/>
    </font>
    <font>
      <sz val="9"/>
      <color theme="1"/>
      <name val="游ゴシック"/>
      <family val="2"/>
      <charset val="128"/>
      <scheme val="minor"/>
    </font>
    <font>
      <sz val="9"/>
      <color theme="1"/>
      <name val="ＭＳ Ｐ明朝"/>
      <family val="1"/>
      <charset val="128"/>
    </font>
    <font>
      <sz val="11"/>
      <color theme="1"/>
      <name val="ＭＳ Ｐゴシック"/>
      <family val="3"/>
      <charset val="128"/>
    </font>
    <font>
      <sz val="10"/>
      <color theme="1"/>
      <name val="ＭＳ Ｐゴシック"/>
      <family val="3"/>
      <charset val="128"/>
    </font>
    <font>
      <b/>
      <sz val="11"/>
      <color theme="1"/>
      <name val="ＭＳ Ｐゴシック"/>
      <family val="3"/>
      <charset val="128"/>
    </font>
    <font>
      <sz val="12"/>
      <color theme="1"/>
      <name val="ＭＳ Ｐゴシック"/>
      <family val="3"/>
      <charset val="128"/>
    </font>
    <font>
      <b/>
      <sz val="12"/>
      <color rgb="FFFF0000"/>
      <name val="ＭＳ Ｐゴシック"/>
      <family val="3"/>
      <charset val="128"/>
    </font>
    <font>
      <b/>
      <sz val="10"/>
      <color rgb="FFFF0000"/>
      <name val="ＭＳ Ｐゴシック"/>
      <family val="3"/>
      <charset val="128"/>
    </font>
    <font>
      <b/>
      <sz val="12"/>
      <color rgb="FF0070C0"/>
      <name val="ＭＳ Ｐゴシック"/>
      <family val="3"/>
      <charset val="128"/>
    </font>
    <font>
      <sz val="14"/>
      <color theme="1"/>
      <name val="游ゴシック"/>
      <family val="2"/>
      <charset val="128"/>
      <scheme val="minor"/>
    </font>
    <font>
      <b/>
      <sz val="9"/>
      <color rgb="FFFF0000"/>
      <name val="游ゴシック"/>
      <family val="3"/>
      <charset val="128"/>
      <scheme val="minor"/>
    </font>
    <font>
      <sz val="11"/>
      <color rgb="FFFF0000"/>
      <name val="ＭＳ Ｐゴシック"/>
      <family val="3"/>
      <charset val="128"/>
    </font>
    <font>
      <sz val="14"/>
      <color theme="1"/>
      <name val="ＭＳ Ｐゴシック"/>
      <family val="3"/>
      <charset val="128"/>
    </font>
    <font>
      <sz val="8"/>
      <color theme="1"/>
      <name val="ＭＳ Ｐゴシック"/>
      <family val="3"/>
      <charset val="128"/>
    </font>
    <font>
      <b/>
      <sz val="14"/>
      <color theme="1"/>
      <name val="ＭＳ Ｐゴシック"/>
      <family val="3"/>
      <charset val="128"/>
    </font>
    <font>
      <b/>
      <sz val="10"/>
      <color theme="1"/>
      <name val="ＭＳ Ｐゴシック"/>
      <family val="3"/>
      <charset val="128"/>
    </font>
    <font>
      <sz val="16"/>
      <color theme="1"/>
      <name val="ＭＳ Ｐゴシック"/>
      <family val="3"/>
      <charset val="128"/>
    </font>
    <font>
      <b/>
      <sz val="16"/>
      <color theme="1"/>
      <name val="ＭＳ Ｐゴシック"/>
      <family val="3"/>
      <charset val="128"/>
    </font>
    <font>
      <b/>
      <u/>
      <sz val="16"/>
      <color theme="1"/>
      <name val="ＭＳ Ｐゴシック"/>
      <family val="3"/>
      <charset val="128"/>
    </font>
    <font>
      <b/>
      <sz val="12"/>
      <color theme="1"/>
      <name val="ＭＳ Ｐゴシック"/>
      <family val="3"/>
      <charset val="128"/>
    </font>
    <font>
      <b/>
      <u/>
      <sz val="12"/>
      <color theme="1"/>
      <name val="ＭＳ Ｐゴシック"/>
      <family val="3"/>
      <charset val="128"/>
    </font>
    <font>
      <u/>
      <sz val="11"/>
      <color theme="10"/>
      <name val="游ゴシック"/>
      <family val="2"/>
      <charset val="128"/>
      <scheme val="minor"/>
    </font>
    <font>
      <sz val="10"/>
      <color rgb="FFFF0000"/>
      <name val="ＭＳ Ｐゴシック"/>
      <family val="3"/>
      <charset val="128"/>
    </font>
    <font>
      <sz val="24"/>
      <color theme="1"/>
      <name val="游ゴシック"/>
      <family val="2"/>
      <charset val="128"/>
      <scheme val="minor"/>
    </font>
    <font>
      <b/>
      <sz val="22"/>
      <color theme="1"/>
      <name val="游ゴシック"/>
      <family val="3"/>
      <charset val="128"/>
      <scheme val="minor"/>
    </font>
    <font>
      <sz val="14"/>
      <color rgb="FF002060"/>
      <name val="ＭＳ Ｐゴシック"/>
      <family val="3"/>
      <charset val="128"/>
    </font>
    <font>
      <sz val="11"/>
      <color theme="8" tint="-0.249977111117893"/>
      <name val="游ゴシック"/>
      <family val="2"/>
      <charset val="128"/>
      <scheme val="minor"/>
    </font>
    <font>
      <b/>
      <sz val="9"/>
      <color indexed="12"/>
      <name val="MS P ゴシック"/>
      <family val="3"/>
      <charset val="128"/>
    </font>
    <font>
      <sz val="9"/>
      <color theme="8" tint="-0.249977111117893"/>
      <name val="ＭＳ Ｐゴシック"/>
      <family val="3"/>
      <charset val="128"/>
    </font>
    <font>
      <sz val="10"/>
      <color theme="8" tint="-0.24994659260841701"/>
      <name val="ＭＳ Ｐゴシック"/>
      <family val="3"/>
      <charset val="128"/>
    </font>
    <font>
      <sz val="9"/>
      <color indexed="12"/>
      <name val="MS P ゴシック"/>
      <family val="3"/>
      <charset val="128"/>
    </font>
    <font>
      <sz val="14"/>
      <color theme="5" tint="-0.499984740745262"/>
      <name val="HGS創英ﾌﾟﾚｾﾞﾝｽEB"/>
      <family val="1"/>
      <charset val="128"/>
    </font>
    <font>
      <b/>
      <sz val="14"/>
      <color rgb="FFFF0000"/>
      <name val="ＭＳ Ｐゴシック"/>
      <family val="3"/>
      <charset val="128"/>
    </font>
    <font>
      <u/>
      <sz val="12"/>
      <color theme="1"/>
      <name val="ＭＳ Ｐゴシック"/>
      <family val="3"/>
      <charset val="128"/>
    </font>
    <font>
      <u/>
      <sz val="10"/>
      <color theme="1"/>
      <name val="ＭＳ Ｐゴシック"/>
      <family val="3"/>
      <charset val="128"/>
    </font>
    <font>
      <sz val="10"/>
      <color theme="8" tint="-0.249977111117893"/>
      <name val="ＭＳ Ｐゴシック"/>
      <family val="3"/>
      <charset val="128"/>
    </font>
    <font>
      <sz val="9"/>
      <color indexed="30"/>
      <name val="MS P ゴシック"/>
      <family val="3"/>
      <charset val="128"/>
    </font>
    <font>
      <b/>
      <u/>
      <sz val="10"/>
      <color theme="1"/>
      <name val="ＭＳ Ｐゴシック"/>
      <family val="3"/>
      <charset val="128"/>
    </font>
    <font>
      <b/>
      <sz val="11"/>
      <color rgb="FFFF0000"/>
      <name val="ＭＳ Ｐゴシック"/>
      <family val="3"/>
      <charset val="128"/>
    </font>
    <font>
      <b/>
      <sz val="13"/>
      <color theme="3"/>
      <name val="游ゴシック"/>
      <family val="2"/>
      <charset val="128"/>
      <scheme val="minor"/>
    </font>
    <font>
      <b/>
      <sz val="28"/>
      <color rgb="FF0066FF"/>
      <name val="游ゴシック"/>
      <family val="3"/>
      <charset val="128"/>
      <scheme val="minor"/>
    </font>
    <font>
      <sz val="11"/>
      <color theme="1"/>
      <name val="游ゴシック"/>
      <family val="3"/>
      <scheme val="minor"/>
    </font>
    <font>
      <sz val="6"/>
      <name val="游ゴシック"/>
      <family val="3"/>
    </font>
    <font>
      <sz val="12"/>
      <color theme="1"/>
      <name val="ＭＳ ゴシック"/>
      <family val="3"/>
    </font>
    <font>
      <sz val="14"/>
      <color theme="1"/>
      <name val="ＭＳ ゴシック"/>
      <family val="3"/>
    </font>
    <font>
      <sz val="11"/>
      <color theme="1"/>
      <name val="ＭＳ ゴシック"/>
      <family val="3"/>
    </font>
    <font>
      <sz val="14"/>
      <color theme="1"/>
      <name val="游ゴシック"/>
      <family val="2"/>
      <scheme val="minor"/>
    </font>
    <font>
      <sz val="16"/>
      <color theme="1"/>
      <name val="ＭＳ ゴシック"/>
      <family val="3"/>
    </font>
    <font>
      <b/>
      <sz val="18"/>
      <color theme="1"/>
      <name val="ＭＳ ゴシック"/>
      <family val="3"/>
    </font>
    <font>
      <b/>
      <sz val="12"/>
      <color theme="1"/>
      <name val="ＭＳ ゴシック"/>
      <family val="3"/>
    </font>
    <font>
      <b/>
      <sz val="11"/>
      <color rgb="FFFF0000"/>
      <name val="游ゴシック"/>
      <family val="3"/>
      <charset val="128"/>
      <scheme val="minor"/>
    </font>
    <font>
      <sz val="11"/>
      <color theme="8" tint="-0.24994659260841701"/>
      <name val="ＭＳ Ｐゴシック"/>
      <family val="3"/>
      <charset val="128"/>
    </font>
    <font>
      <sz val="11"/>
      <color rgb="FF0070C0"/>
      <name val="ＭＳ Ｐゴシック"/>
      <family val="3"/>
      <charset val="128"/>
    </font>
    <font>
      <b/>
      <sz val="9"/>
      <color indexed="30"/>
      <name val="MS P ゴシック"/>
      <family val="3"/>
      <charset val="128"/>
    </font>
    <font>
      <b/>
      <sz val="9"/>
      <color indexed="81"/>
      <name val="MS P ゴシック"/>
      <family val="3"/>
      <charset val="128"/>
    </font>
    <font>
      <b/>
      <sz val="26"/>
      <color theme="0"/>
      <name val="ＭＳ Ｐゴシック"/>
      <family val="3"/>
      <charset val="128"/>
    </font>
    <font>
      <sz val="18"/>
      <color theme="1"/>
      <name val="ＭＳ Ｐゴシック"/>
      <family val="3"/>
      <charset val="128"/>
    </font>
    <font>
      <u/>
      <sz val="10"/>
      <color theme="1"/>
      <name val="游ゴシック"/>
      <family val="3"/>
      <charset val="128"/>
      <scheme val="minor"/>
    </font>
    <font>
      <u/>
      <sz val="10"/>
      <color rgb="FFFF0000"/>
      <name val="游ゴシック"/>
      <family val="3"/>
      <charset val="128"/>
      <scheme val="minor"/>
    </font>
    <font>
      <sz val="10"/>
      <color theme="1"/>
      <name val="游ゴシック"/>
      <family val="3"/>
      <charset val="128"/>
    </font>
    <font>
      <sz val="12"/>
      <color theme="1"/>
      <name val="游ゴシック"/>
      <family val="3"/>
      <charset val="128"/>
    </font>
    <font>
      <b/>
      <sz val="14"/>
      <color rgb="FFFF0000"/>
      <name val="游ゴシック"/>
      <family val="3"/>
      <charset val="128"/>
      <scheme val="minor"/>
    </font>
    <font>
      <u/>
      <sz val="14"/>
      <color theme="10"/>
      <name val="游ゴシック"/>
      <family val="2"/>
      <charset val="128"/>
      <scheme val="minor"/>
    </font>
    <font>
      <sz val="12"/>
      <color theme="1"/>
      <name val="游ゴシック"/>
      <family val="2"/>
      <charset val="128"/>
      <scheme val="minor"/>
    </font>
    <font>
      <b/>
      <sz val="12"/>
      <color rgb="FF0070C0"/>
      <name val="游ゴシック"/>
      <family val="3"/>
      <charset val="128"/>
      <scheme val="minor"/>
    </font>
    <font>
      <sz val="9"/>
      <color rgb="FFFF0000"/>
      <name val="游ゴシック"/>
      <family val="3"/>
      <charset val="128"/>
      <scheme val="minor"/>
    </font>
    <font>
      <b/>
      <u/>
      <sz val="11"/>
      <color rgb="FFFF0000"/>
      <name val="游ゴシック"/>
      <family val="3"/>
      <charset val="128"/>
      <scheme val="minor"/>
    </font>
    <font>
      <sz val="12"/>
      <color theme="0" tint="-0.499984740745262"/>
      <name val="游ゴシック"/>
      <family val="3"/>
      <charset val="128"/>
      <scheme val="minor"/>
    </font>
    <font>
      <b/>
      <sz val="11"/>
      <color theme="0" tint="-0.499984740745262"/>
      <name val="游ゴシック"/>
      <family val="3"/>
      <charset val="128"/>
      <scheme val="minor"/>
    </font>
    <font>
      <sz val="10"/>
      <color indexed="81"/>
      <name val="MS P ゴシック"/>
      <family val="3"/>
      <charset val="128"/>
    </font>
    <font>
      <b/>
      <sz val="10"/>
      <color indexed="81"/>
      <name val="MS P ゴシック"/>
      <family val="3"/>
      <charset val="128"/>
    </font>
    <font>
      <sz val="8"/>
      <color theme="1" tint="0.24994659260841701"/>
      <name val="游ゴシック"/>
      <family val="3"/>
      <charset val="128"/>
      <scheme val="minor"/>
    </font>
    <font>
      <b/>
      <sz val="16"/>
      <color rgb="FFFF0000"/>
      <name val="游ゴシック"/>
      <family val="3"/>
      <charset val="128"/>
      <scheme val="minor"/>
    </font>
    <font>
      <b/>
      <sz val="12"/>
      <color rgb="FFFF0000"/>
      <name val="游ゴシック"/>
      <family val="3"/>
      <charset val="128"/>
      <scheme val="minor"/>
    </font>
    <font>
      <sz val="11"/>
      <color theme="1"/>
      <name val="游ゴシック"/>
      <family val="2"/>
      <charset val="128"/>
      <scheme val="minor"/>
    </font>
    <font>
      <b/>
      <sz val="16"/>
      <color rgb="FF0070C0"/>
      <name val="游ゴシック"/>
      <family val="3"/>
      <charset val="128"/>
      <scheme val="minor"/>
    </font>
    <font>
      <b/>
      <u/>
      <sz val="12"/>
      <color rgb="FFFF0000"/>
      <name val="游ゴシック"/>
      <family val="3"/>
      <charset val="128"/>
      <scheme val="minor"/>
    </font>
    <font>
      <sz val="11"/>
      <color rgb="FFFF0000"/>
      <name val="游ゴシック"/>
      <family val="3"/>
      <charset val="128"/>
      <scheme val="minor"/>
    </font>
    <font>
      <b/>
      <u/>
      <sz val="10"/>
      <color indexed="81"/>
      <name val="MS P ゴシック"/>
      <family val="3"/>
      <charset val="128"/>
    </font>
    <font>
      <b/>
      <sz val="10"/>
      <color theme="0"/>
      <name val="游ゴシック"/>
      <family val="3"/>
      <charset val="128"/>
      <scheme val="minor"/>
    </font>
    <font>
      <sz val="12"/>
      <color rgb="FFFF0000"/>
      <name val="游ゴシック"/>
      <family val="3"/>
      <charset val="128"/>
      <scheme val="minor"/>
    </font>
    <font>
      <b/>
      <sz val="11"/>
      <color theme="0"/>
      <name val="游ゴシック"/>
      <family val="3"/>
      <charset val="128"/>
      <scheme val="minor"/>
    </font>
    <font>
      <b/>
      <sz val="16"/>
      <color theme="0"/>
      <name val="游ゴシック"/>
      <family val="3"/>
      <charset val="128"/>
      <scheme val="minor"/>
    </font>
    <font>
      <b/>
      <sz val="20"/>
      <color theme="1"/>
      <name val="游ゴシック"/>
      <family val="3"/>
      <charset val="128"/>
      <scheme val="minor"/>
    </font>
    <font>
      <b/>
      <sz val="20"/>
      <color rgb="FFFF0000"/>
      <name val="游ゴシック"/>
      <family val="3"/>
      <charset val="128"/>
      <scheme val="minor"/>
    </font>
    <font>
      <b/>
      <sz val="18"/>
      <color rgb="FFFF0000"/>
      <name val="游ゴシック"/>
      <family val="3"/>
      <charset val="128"/>
      <scheme val="minor"/>
    </font>
    <font>
      <b/>
      <sz val="14"/>
      <color theme="0"/>
      <name val="ＭＳ Ｐゴシック"/>
      <family val="3"/>
      <charset val="128"/>
    </font>
    <font>
      <b/>
      <sz val="10"/>
      <color rgb="FFFF0000"/>
      <name val="游ゴシック"/>
      <family val="3"/>
      <charset val="128"/>
      <scheme val="minor"/>
    </font>
    <font>
      <b/>
      <sz val="16"/>
      <color rgb="FF00B050"/>
      <name val="游ゴシック"/>
      <family val="3"/>
      <charset val="128"/>
      <scheme val="minor"/>
    </font>
    <font>
      <b/>
      <sz val="12"/>
      <color rgb="FF00B050"/>
      <name val="游ゴシック"/>
      <family val="3"/>
      <charset val="128"/>
      <scheme val="minor"/>
    </font>
    <font>
      <b/>
      <sz val="14"/>
      <color rgb="FF00B050"/>
      <name val="游ゴシック"/>
      <family val="3"/>
      <charset val="128"/>
      <scheme val="minor"/>
    </font>
    <font>
      <sz val="12"/>
      <color rgb="FF00B050"/>
      <name val="游ゴシック"/>
      <family val="3"/>
      <charset val="128"/>
      <scheme val="minor"/>
    </font>
    <font>
      <sz val="11"/>
      <color theme="1" tint="0.249977111117893"/>
      <name val="游ゴシック"/>
      <family val="3"/>
      <charset val="128"/>
      <scheme val="minor"/>
    </font>
    <font>
      <sz val="11"/>
      <color theme="1"/>
      <name val="Meiryo UI"/>
      <family val="3"/>
      <charset val="128"/>
    </font>
    <font>
      <sz val="12"/>
      <color theme="1"/>
      <name val="Meiryo UI"/>
      <family val="3"/>
      <charset val="128"/>
    </font>
    <font>
      <b/>
      <sz val="12"/>
      <color theme="1"/>
      <name val="Meiryo UI"/>
      <family val="3"/>
      <charset val="128"/>
    </font>
    <font>
      <b/>
      <sz val="11"/>
      <color theme="1"/>
      <name val="Meiryo UI"/>
      <family val="3"/>
      <charset val="128"/>
    </font>
    <font>
      <sz val="14"/>
      <color theme="1"/>
      <name val="Meiryo UI"/>
      <family val="3"/>
      <charset val="128"/>
    </font>
    <font>
      <b/>
      <sz val="14"/>
      <color theme="1"/>
      <name val="Meiryo UI"/>
      <family val="3"/>
      <charset val="128"/>
    </font>
    <font>
      <b/>
      <sz val="8"/>
      <color rgb="FFFF0000"/>
      <name val="游ゴシック"/>
      <family val="3"/>
      <charset val="128"/>
      <scheme val="minor"/>
    </font>
    <font>
      <b/>
      <sz val="18"/>
      <color theme="0"/>
      <name val="ＭＳ Ｐゴシック"/>
      <family val="3"/>
      <charset val="128"/>
    </font>
    <font>
      <b/>
      <sz val="26"/>
      <color theme="1"/>
      <name val="ＭＳ Ｐゴシック"/>
      <family val="3"/>
      <charset val="128"/>
    </font>
    <font>
      <sz val="11"/>
      <color rgb="FF0070C0"/>
      <name val="Meiryo UI"/>
      <family val="3"/>
      <charset val="128"/>
    </font>
    <font>
      <b/>
      <strike/>
      <sz val="12"/>
      <color rgb="FFFF0000"/>
      <name val="ＭＳ Ｐゴシック"/>
      <family val="3"/>
      <charset val="128"/>
    </font>
    <font>
      <strike/>
      <sz val="11"/>
      <color rgb="FFFF0000"/>
      <name val="ＭＳ Ｐゴシック"/>
      <family val="3"/>
      <charset val="128"/>
    </font>
    <font>
      <b/>
      <sz val="12"/>
      <color rgb="FF00B050"/>
      <name val="ＭＳ Ｐゴシック"/>
      <family val="3"/>
      <charset val="128"/>
    </font>
    <font>
      <b/>
      <sz val="14"/>
      <color rgb="FFFF0000"/>
      <name val="Meiryo UI"/>
      <family val="3"/>
      <charset val="128"/>
    </font>
    <font>
      <sz val="14"/>
      <color rgb="FFFF0000"/>
      <name val="Meiryo UI"/>
      <family val="3"/>
      <charset val="128"/>
    </font>
    <font>
      <sz val="12"/>
      <color rgb="FFFF0000"/>
      <name val="Meiryo UI"/>
      <family val="3"/>
      <charset val="128"/>
    </font>
    <font>
      <sz val="13"/>
      <color theme="1"/>
      <name val="Meiryo UI"/>
      <family val="3"/>
      <charset val="128"/>
    </font>
    <font>
      <b/>
      <sz val="13"/>
      <color rgb="FFFF0000"/>
      <name val="Meiryo UI"/>
      <family val="3"/>
      <charset val="128"/>
    </font>
    <font>
      <b/>
      <sz val="14"/>
      <color theme="0"/>
      <name val="Meiryo UI"/>
      <family val="3"/>
      <charset val="128"/>
    </font>
    <font>
      <b/>
      <sz val="13"/>
      <color theme="1"/>
      <name val="Meiryo UI"/>
      <family val="3"/>
      <charset val="128"/>
    </font>
  </fonts>
  <fills count="23">
    <fill>
      <patternFill patternType="none"/>
    </fill>
    <fill>
      <patternFill patternType="gray125"/>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theme="5" tint="0.39994506668294322"/>
        <bgColor indexed="64"/>
      </patternFill>
    </fill>
    <fill>
      <patternFill patternType="solid">
        <fgColor rgb="FF99FFCC"/>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rgb="FFFFFFCC"/>
        <bgColor indexed="64"/>
      </patternFill>
    </fill>
    <fill>
      <patternFill patternType="solid">
        <fgColor theme="7" tint="0.39994506668294322"/>
        <bgColor indexed="64"/>
      </patternFill>
    </fill>
    <fill>
      <patternFill patternType="solid">
        <fgColor theme="9" tint="0.79998168889431442"/>
        <bgColor indexed="64"/>
      </patternFill>
    </fill>
    <fill>
      <patternFill patternType="solid">
        <fgColor theme="0" tint="-0.14996795556505021"/>
        <bgColor indexed="64"/>
      </patternFill>
    </fill>
    <fill>
      <patternFill patternType="solid">
        <fgColor theme="6" tint="0.79998168889431442"/>
        <bgColor indexed="64"/>
      </patternFill>
    </fill>
    <fill>
      <patternFill patternType="solid">
        <fgColor theme="1" tint="4.9989318521683403E-2"/>
        <bgColor indexed="64"/>
      </patternFill>
    </fill>
    <fill>
      <patternFill patternType="solid">
        <fgColor rgb="FF00B050"/>
        <bgColor indexed="64"/>
      </patternFill>
    </fill>
    <fill>
      <patternFill patternType="solid">
        <fgColor rgb="FFFFCCFF"/>
        <bgColor indexed="64"/>
      </patternFill>
    </fill>
    <fill>
      <patternFill patternType="solid">
        <fgColor theme="5" tint="0.59999389629810485"/>
        <bgColor indexed="64"/>
      </patternFill>
    </fill>
    <fill>
      <patternFill patternType="solid">
        <fgColor rgb="FFFF33CC"/>
        <bgColor indexed="64"/>
      </patternFill>
    </fill>
  </fills>
  <borders count="21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thin">
        <color auto="1"/>
      </left>
      <right/>
      <top style="medium">
        <color auto="1"/>
      </top>
      <bottom style="thin">
        <color auto="1"/>
      </bottom>
      <diagonal/>
    </border>
    <border>
      <left style="double">
        <color auto="1"/>
      </left>
      <right style="thin">
        <color auto="1"/>
      </right>
      <top style="medium">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style="medium">
        <color auto="1"/>
      </bottom>
      <diagonal/>
    </border>
    <border>
      <left style="thin">
        <color auto="1"/>
      </left>
      <right style="thin">
        <color auto="1"/>
      </right>
      <top/>
      <bottom style="medium">
        <color auto="1"/>
      </bottom>
      <diagonal/>
    </border>
    <border>
      <left style="thin">
        <color auto="1"/>
      </left>
      <right style="double">
        <color auto="1"/>
      </right>
      <top/>
      <bottom style="medium">
        <color auto="1"/>
      </bottom>
      <diagonal/>
    </border>
    <border>
      <left style="double">
        <color auto="1"/>
      </left>
      <right/>
      <top style="thin">
        <color auto="1"/>
      </top>
      <bottom style="thin">
        <color auto="1"/>
      </bottom>
      <diagonal/>
    </border>
    <border>
      <left style="thin">
        <color auto="1"/>
      </left>
      <right style="double">
        <color auto="1"/>
      </right>
      <top style="thin">
        <color auto="1"/>
      </top>
      <bottom style="thin">
        <color indexed="64"/>
      </bottom>
      <diagonal/>
    </border>
    <border>
      <left style="thin">
        <color auto="1"/>
      </left>
      <right style="medium">
        <color auto="1"/>
      </right>
      <top/>
      <bottom style="medium">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auto="1"/>
      </left>
      <right/>
      <top style="thin">
        <color auto="1"/>
      </top>
      <bottom style="thin">
        <color auto="1"/>
      </bottom>
      <diagonal/>
    </border>
    <border>
      <left style="hair">
        <color indexed="64"/>
      </left>
      <right style="hair">
        <color indexed="64"/>
      </right>
      <top style="thin">
        <color indexed="64"/>
      </top>
      <bottom style="thin">
        <color indexed="64"/>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style="thin">
        <color auto="1"/>
      </right>
      <top/>
      <bottom style="hair">
        <color auto="1"/>
      </bottom>
      <diagonal/>
    </border>
    <border>
      <left style="thin">
        <color auto="1"/>
      </left>
      <right style="thin">
        <color auto="1"/>
      </right>
      <top/>
      <bottom style="hair">
        <color auto="1"/>
      </bottom>
      <diagonal/>
    </border>
    <border>
      <left style="thin">
        <color auto="1"/>
      </left>
      <right style="medium">
        <color auto="1"/>
      </right>
      <top/>
      <bottom style="hair">
        <color auto="1"/>
      </bottom>
      <diagonal/>
    </border>
    <border>
      <left style="medium">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thin">
        <color auto="1"/>
      </left>
      <right style="medium">
        <color auto="1"/>
      </right>
      <top style="hair">
        <color auto="1"/>
      </top>
      <bottom style="thin">
        <color auto="1"/>
      </bottom>
      <diagonal/>
    </border>
    <border>
      <left style="medium">
        <color auto="1"/>
      </left>
      <right style="thin">
        <color auto="1"/>
      </right>
      <top/>
      <bottom style="medium">
        <color auto="1"/>
      </bottom>
      <diagonal/>
    </border>
    <border>
      <left style="thin">
        <color auto="1"/>
      </left>
      <right style="thin">
        <color auto="1"/>
      </right>
      <top style="hair">
        <color auto="1"/>
      </top>
      <bottom/>
      <diagonal/>
    </border>
    <border>
      <left style="thin">
        <color auto="1"/>
      </left>
      <right style="medium">
        <color auto="1"/>
      </right>
      <top style="hair">
        <color auto="1"/>
      </top>
      <bottom/>
      <diagonal/>
    </border>
    <border>
      <left style="medium">
        <color auto="1"/>
      </left>
      <right style="thin">
        <color auto="1"/>
      </right>
      <top/>
      <bottom style="double">
        <color auto="1"/>
      </bottom>
      <diagonal/>
    </border>
    <border>
      <left style="thin">
        <color auto="1"/>
      </left>
      <right style="thin">
        <color auto="1"/>
      </right>
      <top/>
      <bottom style="double">
        <color auto="1"/>
      </bottom>
      <diagonal/>
    </border>
    <border>
      <left style="thin">
        <color auto="1"/>
      </left>
      <right style="medium">
        <color auto="1"/>
      </right>
      <top/>
      <bottom style="double">
        <color auto="1"/>
      </bottom>
      <diagonal/>
    </border>
    <border>
      <left style="medium">
        <color auto="1"/>
      </left>
      <right style="thin">
        <color auto="1"/>
      </right>
      <top style="hair">
        <color auto="1"/>
      </top>
      <bottom style="double">
        <color auto="1"/>
      </bottom>
      <diagonal/>
    </border>
    <border>
      <left style="thin">
        <color auto="1"/>
      </left>
      <right style="thin">
        <color auto="1"/>
      </right>
      <top style="hair">
        <color auto="1"/>
      </top>
      <bottom style="double">
        <color auto="1"/>
      </bottom>
      <diagonal/>
    </border>
    <border>
      <left style="thin">
        <color auto="1"/>
      </left>
      <right style="medium">
        <color auto="1"/>
      </right>
      <top style="hair">
        <color auto="1"/>
      </top>
      <bottom style="double">
        <color auto="1"/>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auto="1"/>
      </bottom>
      <diagonal/>
    </border>
    <border>
      <left style="hair">
        <color indexed="64"/>
      </left>
      <right/>
      <top style="thin">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hair">
        <color auto="1"/>
      </left>
      <right/>
      <top style="hair">
        <color auto="1"/>
      </top>
      <bottom style="hair">
        <color auto="1"/>
      </bottom>
      <diagonal/>
    </border>
    <border>
      <left style="hair">
        <color auto="1"/>
      </left>
      <right/>
      <top/>
      <bottom style="hair">
        <color auto="1"/>
      </bottom>
      <diagonal/>
    </border>
    <border>
      <left/>
      <right style="hair">
        <color auto="1"/>
      </right>
      <top/>
      <bottom style="hair">
        <color auto="1"/>
      </bottom>
      <diagonal/>
    </border>
    <border diagonalUp="1" diagonalDown="1">
      <left style="hair">
        <color auto="1"/>
      </left>
      <right style="hair">
        <color auto="1"/>
      </right>
      <top style="hair">
        <color auto="1"/>
      </top>
      <bottom style="hair">
        <color auto="1"/>
      </bottom>
      <diagonal style="hair">
        <color auto="1"/>
      </diagonal>
    </border>
    <border>
      <left style="hair">
        <color auto="1"/>
      </left>
      <right/>
      <top style="hair">
        <color auto="1"/>
      </top>
      <bottom style="medium">
        <color auto="1"/>
      </bottom>
      <diagonal/>
    </border>
    <border>
      <left/>
      <right/>
      <top style="hair">
        <color auto="1"/>
      </top>
      <bottom style="medium">
        <color auto="1"/>
      </bottom>
      <diagonal/>
    </border>
    <border>
      <left/>
      <right style="hair">
        <color auto="1"/>
      </right>
      <top style="hair">
        <color auto="1"/>
      </top>
      <bottom style="medium">
        <color auto="1"/>
      </bottom>
      <diagonal/>
    </border>
    <border diagonalUp="1" diagonalDown="1">
      <left style="hair">
        <color auto="1"/>
      </left>
      <right/>
      <top style="hair">
        <color auto="1"/>
      </top>
      <bottom style="medium">
        <color auto="1"/>
      </bottom>
      <diagonal style="hair">
        <color auto="1"/>
      </diagonal>
    </border>
    <border diagonalUp="1" diagonalDown="1">
      <left/>
      <right/>
      <top style="hair">
        <color auto="1"/>
      </top>
      <bottom style="medium">
        <color auto="1"/>
      </bottom>
      <diagonal style="hair">
        <color auto="1"/>
      </diagonal>
    </border>
    <border diagonalUp="1" diagonalDown="1">
      <left/>
      <right style="hair">
        <color auto="1"/>
      </right>
      <top style="hair">
        <color auto="1"/>
      </top>
      <bottom style="medium">
        <color auto="1"/>
      </bottom>
      <diagonal style="hair">
        <color auto="1"/>
      </diagonal>
    </border>
    <border>
      <left style="medium">
        <color auto="1"/>
      </left>
      <right style="hair">
        <color auto="1"/>
      </right>
      <top/>
      <bottom style="hair">
        <color auto="1"/>
      </bottom>
      <diagonal/>
    </border>
    <border>
      <left style="hair">
        <color auto="1"/>
      </left>
      <right style="hair">
        <color auto="1"/>
      </right>
      <top/>
      <bottom style="hair">
        <color auto="1"/>
      </bottom>
      <diagonal/>
    </border>
    <border diagonalUp="1" diagonalDown="1">
      <left style="hair">
        <color auto="1"/>
      </left>
      <right style="hair">
        <color auto="1"/>
      </right>
      <top/>
      <bottom style="hair">
        <color auto="1"/>
      </bottom>
      <diagonal style="hair">
        <color auto="1"/>
      </diagonal>
    </border>
    <border>
      <left style="hair">
        <color auto="1"/>
      </left>
      <right/>
      <top/>
      <bottom/>
      <diagonal/>
    </border>
    <border>
      <left style="hair">
        <color auto="1"/>
      </left>
      <right style="medium">
        <color auto="1"/>
      </right>
      <top/>
      <bottom style="hair">
        <color auto="1"/>
      </bottom>
      <diagonal/>
    </border>
    <border>
      <left/>
      <right/>
      <top style="medium">
        <color auto="1"/>
      </top>
      <bottom/>
      <diagonal/>
    </border>
    <border>
      <left/>
      <right style="hair">
        <color auto="1"/>
      </right>
      <top style="medium">
        <color auto="1"/>
      </top>
      <bottom/>
      <diagonal/>
    </border>
    <border>
      <left/>
      <right style="medium">
        <color auto="1"/>
      </right>
      <top style="hair">
        <color auto="1"/>
      </top>
      <bottom style="medium">
        <color auto="1"/>
      </bottom>
      <diagonal/>
    </border>
    <border diagonalUp="1" diagonalDown="1">
      <left style="medium">
        <color auto="1"/>
      </left>
      <right style="hair">
        <color auto="1"/>
      </right>
      <top/>
      <bottom style="hair">
        <color auto="1"/>
      </bottom>
      <diagonal style="hair">
        <color auto="1"/>
      </diagonal>
    </border>
    <border>
      <left/>
      <right style="medium">
        <color auto="1"/>
      </right>
      <top/>
      <bottom/>
      <diagonal/>
    </border>
    <border diagonalUp="1" diagonalDown="1">
      <left style="medium">
        <color auto="1"/>
      </left>
      <right style="hair">
        <color auto="1"/>
      </right>
      <top style="hair">
        <color auto="1"/>
      </top>
      <bottom style="hair">
        <color auto="1"/>
      </bottom>
      <diagonal style="hair">
        <color auto="1"/>
      </diagonal>
    </border>
    <border>
      <left/>
      <right style="medium">
        <color auto="1"/>
      </right>
      <top/>
      <bottom style="hair">
        <color indexed="64"/>
      </bottom>
      <diagonal/>
    </border>
    <border>
      <left style="medium">
        <color auto="1"/>
      </left>
      <right/>
      <top style="hair">
        <color auto="1"/>
      </top>
      <bottom style="medium">
        <color auto="1"/>
      </bottom>
      <diagonal/>
    </border>
    <border diagonalUp="1" diagonalDown="1">
      <left style="medium">
        <color auto="1"/>
      </left>
      <right/>
      <top style="hair">
        <color auto="1"/>
      </top>
      <bottom style="medium">
        <color auto="1"/>
      </bottom>
      <diagonal style="hair">
        <color auto="1"/>
      </diagonal>
    </border>
    <border>
      <left/>
      <right/>
      <top/>
      <bottom style="medium">
        <color auto="1"/>
      </bottom>
      <diagonal/>
    </border>
    <border>
      <left style="medium">
        <color auto="1"/>
      </left>
      <right/>
      <top style="medium">
        <color auto="1"/>
      </top>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top/>
      <bottom style="hair">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style="medium">
        <color indexed="64"/>
      </left>
      <right/>
      <top style="thin">
        <color indexed="64"/>
      </top>
      <bottom style="dotted">
        <color indexed="64"/>
      </bottom>
      <diagonal/>
    </border>
    <border>
      <left style="medium">
        <color indexed="64"/>
      </left>
      <right/>
      <top style="dotted">
        <color indexed="64"/>
      </top>
      <bottom/>
      <diagonal/>
    </border>
    <border>
      <left style="medium">
        <color indexed="64"/>
      </left>
      <right/>
      <top/>
      <bottom style="thin">
        <color indexed="64"/>
      </bottom>
      <diagonal/>
    </border>
    <border>
      <left/>
      <right style="medium">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top style="hair">
        <color auto="1"/>
      </top>
      <bottom style="hair">
        <color auto="1"/>
      </bottom>
      <diagonal/>
    </border>
    <border>
      <left/>
      <right/>
      <top/>
      <bottom style="dotted">
        <color auto="1"/>
      </bottom>
      <diagonal/>
    </border>
    <border>
      <left style="dotted">
        <color indexed="64"/>
      </left>
      <right/>
      <top style="dotted">
        <color auto="1"/>
      </top>
      <bottom/>
      <diagonal/>
    </border>
    <border>
      <left style="dotted">
        <color indexed="64"/>
      </left>
      <right/>
      <top/>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dotted">
        <color indexed="64"/>
      </right>
      <top/>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style="hair">
        <color auto="1"/>
      </left>
      <right/>
      <top style="thin">
        <color auto="1"/>
      </top>
      <bottom style="hair">
        <color auto="1"/>
      </bottom>
      <diagonal/>
    </border>
    <border>
      <left/>
      <right/>
      <top style="thin">
        <color auto="1"/>
      </top>
      <bottom style="hair">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indexed="64"/>
      </left>
      <right style="hair">
        <color indexed="64"/>
      </right>
      <top/>
      <bottom style="thin">
        <color indexed="64"/>
      </bottom>
      <diagonal/>
    </border>
    <border>
      <left style="hair">
        <color auto="1"/>
      </left>
      <right style="hair">
        <color indexed="64"/>
      </right>
      <top style="thin">
        <color auto="1"/>
      </top>
      <bottom/>
      <diagonal/>
    </border>
    <border>
      <left style="hair">
        <color auto="1"/>
      </left>
      <right style="hair">
        <color indexed="64"/>
      </right>
      <top/>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style="hair">
        <color auto="1"/>
      </left>
      <right style="thin">
        <color auto="1"/>
      </right>
      <top/>
      <bottom/>
      <diagonal/>
    </border>
    <border>
      <left style="mediumDashed">
        <color auto="1"/>
      </left>
      <right/>
      <top style="mediumDashed">
        <color auto="1"/>
      </top>
      <bottom/>
      <diagonal/>
    </border>
    <border>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bottom style="mediumDashed">
        <color auto="1"/>
      </bottom>
      <diagonal/>
    </border>
    <border diagonalUp="1" diagonalDown="1">
      <left style="hair">
        <color auto="1"/>
      </left>
      <right style="hair">
        <color auto="1"/>
      </right>
      <top style="hair">
        <color auto="1"/>
      </top>
      <bottom style="medium">
        <color auto="1"/>
      </bottom>
      <diagonal style="hair">
        <color auto="1"/>
      </diagonal>
    </border>
    <border>
      <left style="medium">
        <color auto="1"/>
      </left>
      <right style="hair">
        <color auto="1"/>
      </right>
      <top style="hair">
        <color auto="1"/>
      </top>
      <bottom style="thin">
        <color auto="1"/>
      </bottom>
      <diagonal/>
    </border>
    <border>
      <left style="hair">
        <color auto="1"/>
      </left>
      <right style="medium">
        <color auto="1"/>
      </right>
      <top style="hair">
        <color auto="1"/>
      </top>
      <bottom style="thin">
        <color auto="1"/>
      </bottom>
      <diagonal/>
    </border>
    <border>
      <left style="medium">
        <color auto="1"/>
      </left>
      <right style="hair">
        <color auto="1"/>
      </right>
      <top style="thin">
        <color auto="1"/>
      </top>
      <bottom style="thin">
        <color auto="1"/>
      </bottom>
      <diagonal/>
    </border>
    <border>
      <left style="hair">
        <color auto="1"/>
      </left>
      <right style="medium">
        <color auto="1"/>
      </right>
      <top style="thin">
        <color auto="1"/>
      </top>
      <bottom style="thin">
        <color auto="1"/>
      </bottom>
      <diagonal/>
    </border>
    <border>
      <left style="medium">
        <color auto="1"/>
      </left>
      <right style="hair">
        <color auto="1"/>
      </right>
      <top/>
      <bottom style="thin">
        <color auto="1"/>
      </bottom>
      <diagonal/>
    </border>
    <border>
      <left style="hair">
        <color auto="1"/>
      </left>
      <right style="medium">
        <color auto="1"/>
      </right>
      <top/>
      <bottom style="thin">
        <color auto="1"/>
      </bottom>
      <diagonal/>
    </border>
    <border>
      <left style="thin">
        <color auto="1"/>
      </left>
      <right style="thin">
        <color auto="1"/>
      </right>
      <top/>
      <bottom style="thin">
        <color auto="1"/>
      </bottom>
      <diagonal/>
    </border>
    <border>
      <left style="dotted">
        <color auto="1"/>
      </left>
      <right style="thin">
        <color auto="1"/>
      </right>
      <top style="thin">
        <color auto="1"/>
      </top>
      <bottom style="thin">
        <color auto="1"/>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top style="thin">
        <color indexed="64"/>
      </top>
      <bottom style="hair">
        <color indexed="64"/>
      </bottom>
      <diagonal/>
    </border>
    <border>
      <left style="hair">
        <color auto="1"/>
      </left>
      <right style="medium">
        <color auto="1"/>
      </right>
      <top style="thin">
        <color auto="1"/>
      </top>
      <bottom/>
      <diagonal/>
    </border>
    <border>
      <left style="hair">
        <color auto="1"/>
      </left>
      <right style="medium">
        <color auto="1"/>
      </right>
      <top/>
      <bottom/>
      <diagonal/>
    </border>
    <border>
      <left style="medium">
        <color auto="1"/>
      </left>
      <right style="hair">
        <color auto="1"/>
      </right>
      <top style="thin">
        <color auto="1"/>
      </top>
      <bottom style="medium">
        <color auto="1"/>
      </bottom>
      <diagonal/>
    </border>
    <border>
      <left style="hair">
        <color auto="1"/>
      </left>
      <right style="thin">
        <color auto="1"/>
      </right>
      <top/>
      <bottom style="medium">
        <color auto="1"/>
      </bottom>
      <diagonal/>
    </border>
    <border>
      <left style="hair">
        <color indexed="64"/>
      </left>
      <right style="hair">
        <color indexed="64"/>
      </right>
      <top/>
      <bottom style="medium">
        <color auto="1"/>
      </bottom>
      <diagonal/>
    </border>
    <border>
      <left style="hair">
        <color auto="1"/>
      </left>
      <right style="medium">
        <color auto="1"/>
      </right>
      <top/>
      <bottom style="medium">
        <color auto="1"/>
      </bottom>
      <diagonal/>
    </border>
    <border>
      <left style="medium">
        <color auto="1"/>
      </left>
      <right style="hair">
        <color auto="1"/>
      </right>
      <top style="medium">
        <color auto="1"/>
      </top>
      <bottom style="medium">
        <color auto="1"/>
      </bottom>
      <diagonal/>
    </border>
    <border>
      <left style="hair">
        <color indexed="64"/>
      </left>
      <right/>
      <top style="medium">
        <color auto="1"/>
      </top>
      <bottom style="medium">
        <color auto="1"/>
      </bottom>
      <diagonal/>
    </border>
    <border>
      <left style="hair">
        <color indexed="64"/>
      </left>
      <right style="hair">
        <color indexed="64"/>
      </right>
      <top style="medium">
        <color auto="1"/>
      </top>
      <bottom style="medium">
        <color auto="1"/>
      </bottom>
      <diagonal/>
    </border>
    <border>
      <left style="hair">
        <color auto="1"/>
      </left>
      <right style="thin">
        <color auto="1"/>
      </right>
      <top style="medium">
        <color auto="1"/>
      </top>
      <bottom style="medium">
        <color auto="1"/>
      </bottom>
      <diagonal/>
    </border>
    <border>
      <left style="hair">
        <color auto="1"/>
      </left>
      <right style="medium">
        <color auto="1"/>
      </right>
      <top style="medium">
        <color auto="1"/>
      </top>
      <bottom style="medium">
        <color auto="1"/>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bottom style="mediumDashDotDot">
        <color auto="1"/>
      </bottom>
      <diagonal/>
    </border>
    <border>
      <left style="thin">
        <color auto="1"/>
      </left>
      <right style="thin">
        <color auto="1"/>
      </right>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thick">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n">
        <color auto="1"/>
      </left>
      <right/>
      <top style="thick">
        <color auto="1"/>
      </top>
      <bottom style="thick">
        <color auto="1"/>
      </bottom>
      <diagonal/>
    </border>
  </borders>
  <cellStyleXfs count="4">
    <xf numFmtId="0" fontId="0" fillId="0" borderId="0">
      <alignment vertical="center"/>
    </xf>
    <xf numFmtId="0" fontId="53" fillId="0" borderId="0" applyNumberFormat="0" applyFill="0" applyBorder="0" applyAlignment="0" applyProtection="0">
      <alignment vertical="center"/>
    </xf>
    <xf numFmtId="0" fontId="73" fillId="0" borderId="0">
      <alignment vertical="center"/>
    </xf>
    <xf numFmtId="38" fontId="106" fillId="0" borderId="0" applyFont="0" applyFill="0" applyBorder="0" applyAlignment="0" applyProtection="0">
      <alignment vertical="center"/>
    </xf>
  </cellStyleXfs>
  <cellXfs count="1139">
    <xf numFmtId="0" fontId="0" fillId="0" borderId="0" xfId="0">
      <alignment vertical="center"/>
    </xf>
    <xf numFmtId="0" fontId="2" fillId="0" borderId="0" xfId="0" applyFont="1">
      <alignment vertical="center"/>
    </xf>
    <xf numFmtId="0" fontId="12" fillId="0" borderId="0" xfId="0" applyFont="1">
      <alignment vertical="center"/>
    </xf>
    <xf numFmtId="0" fontId="0" fillId="0" borderId="2" xfId="0" applyBorder="1">
      <alignment vertical="center"/>
    </xf>
    <xf numFmtId="0" fontId="0" fillId="0" borderId="0" xfId="0" applyAlignment="1">
      <alignment vertical="top"/>
    </xf>
    <xf numFmtId="0" fontId="5" fillId="0" borderId="0" xfId="0" applyFont="1">
      <alignment vertical="center"/>
    </xf>
    <xf numFmtId="14" fontId="16" fillId="0" borderId="0" xfId="0" applyNumberFormat="1" applyFont="1">
      <alignment vertical="center"/>
    </xf>
    <xf numFmtId="49" fontId="0" fillId="0" borderId="0" xfId="0" applyNumberFormat="1">
      <alignment vertical="center"/>
    </xf>
    <xf numFmtId="0" fontId="5" fillId="0" borderId="2" xfId="0" applyFont="1" applyBorder="1">
      <alignment vertical="center"/>
    </xf>
    <xf numFmtId="0" fontId="6" fillId="0" borderId="0" xfId="0" applyFont="1">
      <alignment vertical="center"/>
    </xf>
    <xf numFmtId="0" fontId="6" fillId="0" borderId="0" xfId="0" applyFont="1" applyAlignment="1">
      <alignment horizontal="center" vertical="center"/>
    </xf>
    <xf numFmtId="0" fontId="3" fillId="0" borderId="0" xfId="0" applyFont="1" applyAlignment="1">
      <alignment horizontal="center" vertical="center"/>
    </xf>
    <xf numFmtId="0" fontId="0" fillId="0" borderId="22" xfId="0" applyBorder="1" applyAlignment="1">
      <alignment vertical="center" wrapText="1"/>
    </xf>
    <xf numFmtId="0" fontId="0" fillId="0" borderId="0" xfId="0" applyAlignment="1">
      <alignment vertical="center" shrinkToFit="1"/>
    </xf>
    <xf numFmtId="0" fontId="12" fillId="0" borderId="0" xfId="0" applyFont="1" applyAlignment="1">
      <alignment vertical="center" shrinkToFit="1"/>
    </xf>
    <xf numFmtId="0" fontId="0" fillId="0" borderId="0" xfId="0" applyAlignment="1">
      <alignment horizontal="center" vertical="center"/>
    </xf>
    <xf numFmtId="0" fontId="12" fillId="0" borderId="0" xfId="0" applyFont="1" applyAlignment="1">
      <alignment horizontal="center" vertical="center"/>
    </xf>
    <xf numFmtId="49" fontId="12" fillId="0" borderId="0" xfId="0" applyNumberFormat="1" applyFont="1">
      <alignment vertical="center"/>
    </xf>
    <xf numFmtId="49" fontId="5" fillId="0" borderId="0" xfId="0" applyNumberFormat="1" applyFont="1">
      <alignment vertical="center"/>
    </xf>
    <xf numFmtId="0" fontId="6" fillId="6" borderId="23" xfId="0" applyFont="1" applyFill="1" applyBorder="1" applyAlignment="1">
      <alignment horizontal="center" vertical="center" shrinkToFit="1"/>
    </xf>
    <xf numFmtId="0" fontId="6" fillId="6" borderId="23" xfId="0" applyFont="1" applyFill="1" applyBorder="1" applyAlignment="1">
      <alignment horizontal="center" vertical="center"/>
    </xf>
    <xf numFmtId="177" fontId="0" fillId="0" borderId="23" xfId="0" applyNumberFormat="1" applyBorder="1" applyAlignment="1">
      <alignment horizontal="center" vertical="center" shrinkToFit="1"/>
    </xf>
    <xf numFmtId="0" fontId="0" fillId="6" borderId="23" xfId="0" applyFill="1" applyBorder="1" applyAlignment="1">
      <alignment horizontal="center" vertical="center"/>
    </xf>
    <xf numFmtId="0" fontId="0" fillId="6" borderId="22" xfId="0" applyFill="1" applyBorder="1" applyAlignment="1">
      <alignment horizontal="center" vertical="center"/>
    </xf>
    <xf numFmtId="0" fontId="5" fillId="0" borderId="0" xfId="0" applyFont="1" applyAlignment="1">
      <alignment horizontal="center" vertical="center"/>
    </xf>
    <xf numFmtId="0" fontId="20" fillId="0" borderId="0" xfId="0" applyFont="1">
      <alignment vertical="center"/>
    </xf>
    <xf numFmtId="0" fontId="6" fillId="4" borderId="25" xfId="0" applyFont="1" applyFill="1" applyBorder="1" applyAlignment="1">
      <alignment horizontal="center" vertical="center" shrinkToFit="1"/>
    </xf>
    <xf numFmtId="0" fontId="6" fillId="4" borderId="26" xfId="0" applyFont="1" applyFill="1" applyBorder="1" applyAlignment="1">
      <alignment horizontal="center" vertical="center" shrinkToFit="1"/>
    </xf>
    <xf numFmtId="0" fontId="6" fillId="4" borderId="26" xfId="0" applyFont="1" applyFill="1" applyBorder="1" applyAlignment="1">
      <alignment horizontal="center" vertical="center"/>
    </xf>
    <xf numFmtId="0" fontId="6" fillId="4" borderId="27" xfId="0" applyFont="1" applyFill="1" applyBorder="1" applyAlignment="1">
      <alignment horizontal="center" vertical="center"/>
    </xf>
    <xf numFmtId="0" fontId="0" fillId="0" borderId="28" xfId="0" applyBorder="1" applyAlignment="1">
      <alignment vertical="center" shrinkToFit="1"/>
    </xf>
    <xf numFmtId="0" fontId="0" fillId="0" borderId="29" xfId="0" applyBorder="1">
      <alignment vertical="center"/>
    </xf>
    <xf numFmtId="0" fontId="5" fillId="0" borderId="28" xfId="0" applyFont="1" applyBorder="1" applyAlignment="1">
      <alignment vertical="center" shrinkToFit="1"/>
    </xf>
    <xf numFmtId="49" fontId="0" fillId="0" borderId="29" xfId="0" applyNumberFormat="1" applyBorder="1">
      <alignment vertical="center"/>
    </xf>
    <xf numFmtId="0" fontId="5" fillId="0" borderId="29" xfId="0" applyFont="1" applyBorder="1">
      <alignment vertical="center"/>
    </xf>
    <xf numFmtId="0" fontId="6" fillId="4" borderId="31" xfId="0" applyFont="1" applyFill="1" applyBorder="1" applyAlignment="1">
      <alignment horizontal="center" vertical="center" shrinkToFit="1"/>
    </xf>
    <xf numFmtId="0" fontId="6" fillId="4" borderId="32" xfId="0" applyFont="1" applyFill="1" applyBorder="1" applyAlignment="1">
      <alignment horizontal="center" vertical="center"/>
    </xf>
    <xf numFmtId="0" fontId="0" fillId="0" borderId="33" xfId="0" applyBorder="1">
      <alignment vertical="center"/>
    </xf>
    <xf numFmtId="0" fontId="5" fillId="0" borderId="33" xfId="0" applyFont="1" applyBorder="1">
      <alignment vertical="center"/>
    </xf>
    <xf numFmtId="0" fontId="5" fillId="0" borderId="33" xfId="0" applyFont="1" applyBorder="1" applyAlignment="1">
      <alignment vertical="center" shrinkToFit="1"/>
    </xf>
    <xf numFmtId="0" fontId="0" fillId="0" borderId="33" xfId="0" applyBorder="1" applyAlignment="1">
      <alignment vertical="center" shrinkToFit="1"/>
    </xf>
    <xf numFmtId="0" fontId="6" fillId="4" borderId="31" xfId="0" applyFont="1" applyFill="1" applyBorder="1" applyAlignment="1">
      <alignment horizontal="center" vertical="center"/>
    </xf>
    <xf numFmtId="49" fontId="0" fillId="0" borderId="33" xfId="0" applyNumberFormat="1" applyBorder="1">
      <alignment vertical="center"/>
    </xf>
    <xf numFmtId="0" fontId="0" fillId="0" borderId="0" xfId="0" applyAlignment="1">
      <alignment horizontal="center" vertical="center" shrinkToFit="1"/>
    </xf>
    <xf numFmtId="0" fontId="12" fillId="0" borderId="0" xfId="0" applyFont="1" applyAlignment="1">
      <alignment horizontal="center" vertical="center" shrinkToFit="1"/>
    </xf>
    <xf numFmtId="0" fontId="0" fillId="0" borderId="23" xfId="0" applyBorder="1" applyAlignment="1">
      <alignment horizontal="center" vertical="center" shrinkToFit="1"/>
    </xf>
    <xf numFmtId="0" fontId="5" fillId="0" borderId="23" xfId="0" applyFont="1" applyBorder="1" applyAlignment="1">
      <alignment horizontal="center" vertical="center" shrinkToFit="1"/>
    </xf>
    <xf numFmtId="0" fontId="0" fillId="0" borderId="1" xfId="0" applyBorder="1" applyAlignment="1">
      <alignment horizontal="center" vertical="center" shrinkToFit="1"/>
    </xf>
    <xf numFmtId="0" fontId="5" fillId="0" borderId="1" xfId="0" applyFont="1" applyBorder="1" applyAlignment="1">
      <alignment horizontal="center" vertical="center" shrinkToFit="1"/>
    </xf>
    <xf numFmtId="0" fontId="0" fillId="0" borderId="37" xfId="0" applyBorder="1" applyAlignment="1">
      <alignment vertical="center" shrinkToFit="1"/>
    </xf>
    <xf numFmtId="0" fontId="0" fillId="0" borderId="37" xfId="0" applyBorder="1">
      <alignment vertical="center"/>
    </xf>
    <xf numFmtId="0" fontId="0" fillId="0" borderId="23" xfId="0" applyBorder="1" applyAlignment="1">
      <alignment horizontal="center" vertical="center"/>
    </xf>
    <xf numFmtId="0" fontId="5" fillId="0" borderId="23" xfId="0" applyFont="1" applyBorder="1" applyAlignment="1">
      <alignment horizontal="center" vertical="center"/>
    </xf>
    <xf numFmtId="0" fontId="0" fillId="0" borderId="1" xfId="0" applyBorder="1" applyAlignment="1">
      <alignment horizontal="center" vertical="center"/>
    </xf>
    <xf numFmtId="0" fontId="5" fillId="0" borderId="1" xfId="0" applyFont="1" applyBorder="1" applyAlignment="1">
      <alignment horizontal="center" vertical="center"/>
    </xf>
    <xf numFmtId="0" fontId="0" fillId="0" borderId="38" xfId="0" applyBorder="1" applyAlignment="1">
      <alignment horizontal="center" vertical="center" shrinkToFit="1"/>
    </xf>
    <xf numFmtId="0" fontId="0" fillId="0" borderId="29" xfId="0" applyBorder="1" applyAlignment="1">
      <alignment horizontal="center" vertical="center"/>
    </xf>
    <xf numFmtId="0" fontId="0" fillId="0" borderId="0" xfId="0" applyAlignment="1">
      <alignment horizontal="right" vertical="center"/>
    </xf>
    <xf numFmtId="0" fontId="23" fillId="0" borderId="22" xfId="0" applyFont="1" applyBorder="1" applyAlignment="1">
      <alignment horizontal="center" vertical="center" shrinkToFit="1"/>
    </xf>
    <xf numFmtId="0" fontId="23" fillId="0" borderId="22" xfId="0" applyFont="1" applyBorder="1" applyAlignment="1">
      <alignment horizontal="center" vertical="center"/>
    </xf>
    <xf numFmtId="0" fontId="0" fillId="0" borderId="30" xfId="0" applyBorder="1" applyAlignment="1">
      <alignment horizontal="center" vertical="center" shrinkToFit="1"/>
    </xf>
    <xf numFmtId="0" fontId="5" fillId="0" borderId="35" xfId="0" applyFont="1" applyBorder="1" applyAlignment="1">
      <alignment horizontal="center" vertical="center" shrinkToFit="1"/>
    </xf>
    <xf numFmtId="0" fontId="5" fillId="0" borderId="36" xfId="0" applyFont="1" applyBorder="1" applyAlignment="1">
      <alignment horizontal="center" vertical="center" shrinkToFit="1"/>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39" xfId="0" applyFont="1" applyBorder="1" applyAlignment="1">
      <alignment horizontal="center" vertical="center"/>
    </xf>
    <xf numFmtId="0" fontId="25" fillId="0" borderId="40" xfId="0" applyFont="1" applyBorder="1" applyAlignment="1">
      <alignment horizontal="center" vertical="center" shrinkToFit="1"/>
    </xf>
    <xf numFmtId="0" fontId="25" fillId="0" borderId="41" xfId="0" applyFont="1" applyBorder="1" applyAlignment="1">
      <alignment vertical="center" shrinkToFit="1"/>
    </xf>
    <xf numFmtId="0" fontId="25" fillId="0" borderId="42" xfId="0" applyFont="1" applyBorder="1" applyAlignment="1">
      <alignment vertical="center" shrinkToFit="1"/>
    </xf>
    <xf numFmtId="0" fontId="24" fillId="0" borderId="41" xfId="0" applyFont="1" applyBorder="1">
      <alignment vertical="center"/>
    </xf>
    <xf numFmtId="0" fontId="24" fillId="0" borderId="42" xfId="0" applyFont="1" applyBorder="1">
      <alignment vertical="center"/>
    </xf>
    <xf numFmtId="0" fontId="25" fillId="0" borderId="40" xfId="0" applyFont="1" applyBorder="1" applyAlignment="1">
      <alignment horizontal="center" vertical="center"/>
    </xf>
    <xf numFmtId="0" fontId="6" fillId="0" borderId="0" xfId="0" applyFont="1" applyAlignment="1">
      <alignment vertical="top" wrapText="1"/>
    </xf>
    <xf numFmtId="0" fontId="7" fillId="0" borderId="0" xfId="0" applyFont="1" applyAlignment="1">
      <alignment vertical="center" wrapText="1"/>
    </xf>
    <xf numFmtId="0" fontId="29" fillId="0" borderId="16" xfId="0" applyFont="1" applyBorder="1" applyAlignment="1">
      <alignment horizontal="center" vertical="center" shrinkToFit="1"/>
    </xf>
    <xf numFmtId="0" fontId="17" fillId="0" borderId="0" xfId="0" applyFont="1">
      <alignment vertical="center"/>
    </xf>
    <xf numFmtId="0" fontId="29" fillId="0" borderId="16" xfId="0" applyFont="1" applyBorder="1" applyAlignment="1">
      <alignment vertical="center" shrinkToFit="1"/>
    </xf>
    <xf numFmtId="0" fontId="4" fillId="0" borderId="0" xfId="0" applyFont="1">
      <alignment vertical="center"/>
    </xf>
    <xf numFmtId="0" fontId="0" fillId="0" borderId="0" xfId="0" applyAlignment="1">
      <alignment horizontal="left" vertical="center" wrapText="1"/>
    </xf>
    <xf numFmtId="0" fontId="6" fillId="0" borderId="0" xfId="0" applyFont="1" applyAlignment="1">
      <alignment horizontal="right" vertical="center"/>
    </xf>
    <xf numFmtId="0" fontId="5" fillId="0" borderId="0" xfId="0" applyFont="1" applyAlignment="1">
      <alignment vertical="center" shrinkToFit="1"/>
    </xf>
    <xf numFmtId="0" fontId="6" fillId="0" borderId="0" xfId="0" applyFont="1" applyAlignment="1">
      <alignment vertical="center" shrinkToFit="1"/>
    </xf>
    <xf numFmtId="0" fontId="5" fillId="4" borderId="0" xfId="0" applyFont="1" applyFill="1">
      <alignment vertical="center"/>
    </xf>
    <xf numFmtId="0" fontId="17" fillId="0" borderId="3" xfId="0" applyFont="1" applyBorder="1">
      <alignment vertical="center"/>
    </xf>
    <xf numFmtId="0" fontId="0" fillId="0" borderId="14" xfId="0" applyBorder="1">
      <alignment vertical="center"/>
    </xf>
    <xf numFmtId="180" fontId="5" fillId="0" borderId="0" xfId="0" applyNumberFormat="1" applyFont="1" applyAlignment="1">
      <alignment vertical="center" shrinkToFit="1"/>
    </xf>
    <xf numFmtId="180" fontId="5" fillId="4" borderId="0" xfId="0" applyNumberFormat="1" applyFont="1" applyFill="1" applyAlignment="1">
      <alignment vertical="center" shrinkToFit="1"/>
    </xf>
    <xf numFmtId="0" fontId="0" fillId="0" borderId="54" xfId="0" applyBorder="1" applyAlignment="1">
      <alignment vertical="center" shrinkToFit="1"/>
    </xf>
    <xf numFmtId="0" fontId="5" fillId="0" borderId="38" xfId="0" applyFont="1" applyBorder="1" applyAlignment="1">
      <alignment horizontal="center" vertical="center" shrinkToFit="1"/>
    </xf>
    <xf numFmtId="0" fontId="7" fillId="0" borderId="0" xfId="0" applyFont="1" applyAlignment="1">
      <alignment horizontal="center" vertical="center"/>
    </xf>
    <xf numFmtId="14" fontId="14" fillId="0" borderId="0" xfId="0" applyNumberFormat="1" applyFont="1" applyAlignment="1">
      <alignment vertical="center" shrinkToFit="1"/>
    </xf>
    <xf numFmtId="14" fontId="16" fillId="0" borderId="0" xfId="0" applyNumberFormat="1" applyFont="1" applyAlignment="1">
      <alignment vertical="center" shrinkToFit="1"/>
    </xf>
    <xf numFmtId="181" fontId="0" fillId="0" borderId="0" xfId="0" applyNumberFormat="1" applyAlignment="1">
      <alignment vertical="center" shrinkToFit="1"/>
    </xf>
    <xf numFmtId="181" fontId="14" fillId="0" borderId="0" xfId="0" applyNumberFormat="1" applyFont="1" applyAlignment="1">
      <alignment vertical="center" shrinkToFit="1"/>
    </xf>
    <xf numFmtId="181" fontId="16" fillId="0" borderId="0" xfId="0" applyNumberFormat="1" applyFont="1" applyAlignment="1">
      <alignment vertical="center" shrinkToFit="1"/>
    </xf>
    <xf numFmtId="181" fontId="6" fillId="0" borderId="0" xfId="0" applyNumberFormat="1" applyFont="1" applyAlignment="1">
      <alignment vertical="center" shrinkToFit="1"/>
    </xf>
    <xf numFmtId="181" fontId="5" fillId="0" borderId="0" xfId="0" applyNumberFormat="1" applyFont="1" applyAlignment="1">
      <alignment vertical="center" shrinkToFit="1"/>
    </xf>
    <xf numFmtId="181" fontId="5" fillId="0" borderId="0" xfId="0" applyNumberFormat="1" applyFont="1" applyAlignment="1">
      <alignment horizontal="center" vertical="center" shrinkToFit="1"/>
    </xf>
    <xf numFmtId="0" fontId="5" fillId="0" borderId="0" xfId="0" applyFont="1" applyAlignment="1">
      <alignment horizontal="center" vertical="center" shrinkToFit="1"/>
    </xf>
    <xf numFmtId="0" fontId="5" fillId="9" borderId="0" xfId="0" applyFont="1" applyFill="1" applyAlignment="1">
      <alignment horizontal="center" vertical="center" shrinkToFit="1"/>
    </xf>
    <xf numFmtId="0" fontId="34" fillId="0" borderId="0" xfId="0" applyFont="1" applyAlignment="1">
      <alignment horizontal="center" vertical="center"/>
    </xf>
    <xf numFmtId="0" fontId="34" fillId="0" borderId="0" xfId="0" applyFont="1">
      <alignment vertical="center"/>
    </xf>
    <xf numFmtId="0" fontId="34" fillId="0" borderId="0" xfId="0" applyFont="1" applyAlignment="1">
      <alignment horizontal="distributed" vertical="center"/>
    </xf>
    <xf numFmtId="183" fontId="34" fillId="0" borderId="0" xfId="0" applyNumberFormat="1" applyFont="1" applyAlignment="1">
      <alignment horizontal="center" vertical="center"/>
    </xf>
    <xf numFmtId="183" fontId="34" fillId="0" borderId="0" xfId="0" applyNumberFormat="1" applyFont="1">
      <alignment vertical="center"/>
    </xf>
    <xf numFmtId="183" fontId="34" fillId="0" borderId="58" xfId="0" applyNumberFormat="1" applyFont="1" applyBorder="1" applyAlignment="1">
      <alignment horizontal="center" vertical="center"/>
    </xf>
    <xf numFmtId="0" fontId="34" fillId="0" borderId="56" xfId="0" applyFont="1" applyBorder="1" applyAlignment="1">
      <alignment horizontal="distributed" vertical="center"/>
    </xf>
    <xf numFmtId="182" fontId="34" fillId="0" borderId="57" xfId="0" applyNumberFormat="1" applyFont="1" applyBorder="1" applyAlignment="1">
      <alignment horizontal="distributed" vertical="center"/>
    </xf>
    <xf numFmtId="0" fontId="34" fillId="0" borderId="59" xfId="0" applyFont="1" applyBorder="1" applyAlignment="1">
      <alignment horizontal="distributed" vertical="center"/>
    </xf>
    <xf numFmtId="182" fontId="34" fillId="0" borderId="60" xfId="0" applyNumberFormat="1" applyFont="1" applyBorder="1" applyAlignment="1">
      <alignment horizontal="distributed" vertical="center"/>
    </xf>
    <xf numFmtId="183" fontId="34" fillId="0" borderId="61" xfId="0" applyNumberFormat="1" applyFont="1" applyBorder="1" applyAlignment="1">
      <alignment horizontal="center" vertical="center"/>
    </xf>
    <xf numFmtId="0" fontId="34" fillId="0" borderId="62" xfId="0" applyFont="1" applyBorder="1" applyAlignment="1">
      <alignment horizontal="distributed" vertical="center"/>
    </xf>
    <xf numFmtId="182" fontId="34" fillId="0" borderId="63" xfId="0" applyNumberFormat="1" applyFont="1" applyBorder="1" applyAlignment="1">
      <alignment horizontal="distributed" vertical="center"/>
    </xf>
    <xf numFmtId="183" fontId="34" fillId="0" borderId="64" xfId="0" applyNumberFormat="1" applyFont="1" applyBorder="1" applyAlignment="1">
      <alignment horizontal="center" vertical="center"/>
    </xf>
    <xf numFmtId="0" fontId="34" fillId="0" borderId="65" xfId="0" applyFont="1" applyBorder="1" applyAlignment="1">
      <alignment horizontal="distributed" vertical="center"/>
    </xf>
    <xf numFmtId="182" fontId="34" fillId="0" borderId="66" xfId="0" applyNumberFormat="1" applyFont="1" applyBorder="1" applyAlignment="1">
      <alignment horizontal="distributed" vertical="center"/>
    </xf>
    <xf numFmtId="183" fontId="34" fillId="0" borderId="67" xfId="0" applyNumberFormat="1" applyFont="1" applyBorder="1" applyAlignment="1">
      <alignment horizontal="center" vertical="center"/>
    </xf>
    <xf numFmtId="182" fontId="34" fillId="0" borderId="69" xfId="0" applyNumberFormat="1" applyFont="1" applyBorder="1" applyAlignment="1">
      <alignment horizontal="distributed" vertical="center"/>
    </xf>
    <xf numFmtId="0" fontId="34" fillId="0" borderId="71" xfId="0" applyFont="1" applyBorder="1" applyAlignment="1">
      <alignment horizontal="distributed" vertical="center"/>
    </xf>
    <xf numFmtId="182" fontId="34" fillId="0" borderId="72" xfId="0" applyNumberFormat="1" applyFont="1" applyBorder="1" applyAlignment="1">
      <alignment horizontal="distributed" vertical="center"/>
    </xf>
    <xf numFmtId="0" fontId="34" fillId="0" borderId="74" xfId="0" applyFont="1" applyBorder="1" applyAlignment="1">
      <alignment horizontal="distributed" vertical="center"/>
    </xf>
    <xf numFmtId="182" fontId="34" fillId="0" borderId="75" xfId="0" applyNumberFormat="1" applyFont="1" applyBorder="1" applyAlignment="1">
      <alignment horizontal="distributed" vertical="center"/>
    </xf>
    <xf numFmtId="183" fontId="34" fillId="0" borderId="76" xfId="0" applyNumberFormat="1" applyFont="1" applyBorder="1" applyAlignment="1">
      <alignment horizontal="center" vertical="center"/>
    </xf>
    <xf numFmtId="0" fontId="36" fillId="0" borderId="0" xfId="0" applyFont="1">
      <alignment vertical="center"/>
    </xf>
    <xf numFmtId="0" fontId="34" fillId="10" borderId="68" xfId="0" applyFont="1" applyFill="1" applyBorder="1" applyAlignment="1">
      <alignment horizontal="center" vertical="center"/>
    </xf>
    <xf numFmtId="0" fontId="34" fillId="10" borderId="35" xfId="0" applyFont="1" applyFill="1" applyBorder="1" applyAlignment="1">
      <alignment horizontal="center" vertical="center"/>
    </xf>
    <xf numFmtId="183" fontId="34" fillId="10" borderId="39" xfId="0" applyNumberFormat="1" applyFont="1" applyFill="1" applyBorder="1" applyAlignment="1">
      <alignment horizontal="center" vertical="center"/>
    </xf>
    <xf numFmtId="0" fontId="34" fillId="3" borderId="68" xfId="0" applyFont="1" applyFill="1" applyBorder="1" applyAlignment="1">
      <alignment horizontal="center" vertical="center"/>
    </xf>
    <xf numFmtId="0" fontId="34" fillId="3" borderId="35" xfId="0" applyFont="1" applyFill="1" applyBorder="1" applyAlignment="1">
      <alignment horizontal="center" vertical="center"/>
    </xf>
    <xf numFmtId="183" fontId="34" fillId="3" borderId="39" xfId="0" applyNumberFormat="1" applyFont="1" applyFill="1" applyBorder="1" applyAlignment="1">
      <alignment horizontal="center" vertical="center"/>
    </xf>
    <xf numFmtId="0" fontId="36" fillId="10" borderId="62" xfId="0" applyFont="1" applyFill="1" applyBorder="1" applyAlignment="1">
      <alignment horizontal="distributed" vertical="center"/>
    </xf>
    <xf numFmtId="182" fontId="36" fillId="10" borderId="63" xfId="0" applyNumberFormat="1" applyFont="1" applyFill="1" applyBorder="1" applyAlignment="1">
      <alignment horizontal="distributed" vertical="center"/>
    </xf>
    <xf numFmtId="183" fontId="36" fillId="10" borderId="64" xfId="0" applyNumberFormat="1" applyFont="1" applyFill="1" applyBorder="1" applyAlignment="1">
      <alignment horizontal="center" vertical="center"/>
    </xf>
    <xf numFmtId="0" fontId="36" fillId="11" borderId="62" xfId="0" applyFont="1" applyFill="1" applyBorder="1" applyAlignment="1">
      <alignment horizontal="distributed" vertical="center"/>
    </xf>
    <xf numFmtId="182" fontId="36" fillId="11" borderId="63" xfId="0" applyNumberFormat="1" applyFont="1" applyFill="1" applyBorder="1" applyAlignment="1">
      <alignment horizontal="distributed" vertical="center"/>
    </xf>
    <xf numFmtId="183" fontId="36" fillId="11" borderId="64" xfId="0" applyNumberFormat="1" applyFont="1" applyFill="1" applyBorder="1" applyAlignment="1">
      <alignment horizontal="center" vertical="center"/>
    </xf>
    <xf numFmtId="0" fontId="0" fillId="12" borderId="0" xfId="0" applyFill="1">
      <alignment vertical="center"/>
    </xf>
    <xf numFmtId="0" fontId="12" fillId="12" borderId="0" xfId="0" applyFont="1" applyFill="1">
      <alignment vertical="center"/>
    </xf>
    <xf numFmtId="0" fontId="5" fillId="12" borderId="0" xfId="0" applyFont="1" applyFill="1">
      <alignment vertical="center"/>
    </xf>
    <xf numFmtId="49" fontId="0" fillId="12" borderId="0" xfId="0" applyNumberFormat="1" applyFill="1">
      <alignment vertical="center"/>
    </xf>
    <xf numFmtId="0" fontId="0" fillId="12" borderId="0" xfId="0" applyFill="1" applyAlignment="1">
      <alignment horizontal="left" vertical="center" wrapText="1"/>
    </xf>
    <xf numFmtId="0" fontId="35" fillId="0" borderId="0" xfId="0" applyFont="1" applyAlignment="1">
      <alignment vertical="center" wrapText="1"/>
    </xf>
    <xf numFmtId="0" fontId="17" fillId="0" borderId="0" xfId="0" applyFont="1" applyAlignment="1">
      <alignment horizontal="center" vertical="center"/>
    </xf>
    <xf numFmtId="0" fontId="32" fillId="0" borderId="0" xfId="0" applyFont="1" applyAlignment="1">
      <alignment vertical="center" shrinkToFit="1"/>
    </xf>
    <xf numFmtId="0" fontId="6" fillId="4" borderId="0" xfId="0" applyFont="1" applyFill="1" applyAlignment="1">
      <alignment horizontal="center" vertical="center"/>
    </xf>
    <xf numFmtId="0" fontId="23" fillId="0" borderId="0" xfId="0" applyFont="1" applyAlignment="1">
      <alignment horizontal="center" vertical="center"/>
    </xf>
    <xf numFmtId="0" fontId="24" fillId="0" borderId="0" xfId="0" applyFont="1">
      <alignment vertical="center"/>
    </xf>
    <xf numFmtId="0" fontId="0" fillId="0" borderId="0" xfId="0" applyAlignment="1">
      <alignment horizontal="left" vertical="top" wrapText="1"/>
    </xf>
    <xf numFmtId="0" fontId="32" fillId="0" borderId="0" xfId="0" applyFont="1" applyAlignment="1">
      <alignment horizontal="center" vertical="center" wrapText="1" shrinkToFit="1"/>
    </xf>
    <xf numFmtId="0" fontId="17" fillId="0" borderId="0" xfId="0" applyFont="1" applyAlignment="1">
      <alignment horizontal="center" vertical="center" shrinkToFit="1"/>
    </xf>
    <xf numFmtId="0" fontId="17" fillId="0" borderId="0" xfId="0" applyFont="1" applyAlignment="1">
      <alignment horizontal="center" vertical="center" wrapText="1" shrinkToFit="1"/>
    </xf>
    <xf numFmtId="0" fontId="32" fillId="0" borderId="0" xfId="0" applyFont="1" applyAlignment="1">
      <alignment vertical="top" wrapText="1"/>
    </xf>
    <xf numFmtId="0" fontId="6" fillId="0" borderId="23" xfId="0" applyFont="1" applyBorder="1">
      <alignment vertical="center"/>
    </xf>
    <xf numFmtId="0" fontId="0" fillId="0" borderId="23" xfId="0" applyBorder="1">
      <alignment vertical="center"/>
    </xf>
    <xf numFmtId="0" fontId="34" fillId="0" borderId="16" xfId="0" applyFont="1" applyBorder="1" applyAlignment="1">
      <alignment horizontal="distributed" vertical="center"/>
    </xf>
    <xf numFmtId="0" fontId="34" fillId="0" borderId="2" xfId="0" applyFont="1" applyBorder="1" applyAlignment="1">
      <alignment horizontal="distributed" vertical="center"/>
    </xf>
    <xf numFmtId="0" fontId="34" fillId="0" borderId="2" xfId="0" applyFont="1" applyBorder="1" applyAlignment="1">
      <alignment horizontal="left" vertical="center" indent="1" shrinkToFit="1"/>
    </xf>
    <xf numFmtId="0" fontId="34" fillId="0" borderId="135" xfId="0" applyFont="1" applyBorder="1">
      <alignment vertical="center"/>
    </xf>
    <xf numFmtId="0" fontId="34" fillId="0" borderId="135" xfId="0" applyFont="1" applyBorder="1" applyAlignment="1">
      <alignment horizontal="right" vertical="center"/>
    </xf>
    <xf numFmtId="0" fontId="45" fillId="0" borderId="11" xfId="0" applyFont="1" applyBorder="1" applyAlignment="1">
      <alignment vertical="top"/>
    </xf>
    <xf numFmtId="0" fontId="45" fillId="0" borderId="136" xfId="0" applyFont="1" applyBorder="1" applyAlignment="1">
      <alignment vertical="top"/>
    </xf>
    <xf numFmtId="184" fontId="0" fillId="0" borderId="0" xfId="0" applyNumberFormat="1" applyAlignment="1">
      <alignment vertical="center" shrinkToFit="1"/>
    </xf>
    <xf numFmtId="184" fontId="12" fillId="0" borderId="0" xfId="0" applyNumberFormat="1" applyFont="1" applyAlignment="1">
      <alignment vertical="center" shrinkToFit="1"/>
    </xf>
    <xf numFmtId="184" fontId="14" fillId="0" borderId="0" xfId="0" applyNumberFormat="1" applyFont="1" applyAlignment="1">
      <alignment vertical="center" shrinkToFit="1"/>
    </xf>
    <xf numFmtId="184" fontId="0" fillId="0" borderId="0" xfId="0" applyNumberFormat="1" applyAlignment="1">
      <alignment horizontal="left" vertical="center" shrinkToFit="1"/>
    </xf>
    <xf numFmtId="0" fontId="0" fillId="0" borderId="0" xfId="0" applyAlignment="1">
      <alignment horizontal="left" vertical="center" shrinkToFit="1"/>
    </xf>
    <xf numFmtId="0" fontId="35" fillId="12" borderId="0" xfId="0" applyFont="1" applyFill="1" applyAlignment="1">
      <alignment vertical="center" wrapText="1"/>
    </xf>
    <xf numFmtId="0" fontId="35" fillId="12" borderId="0" xfId="0" applyFont="1" applyFill="1" applyAlignment="1">
      <alignment horizontal="center" vertical="center" wrapText="1" shrinkToFit="1"/>
    </xf>
    <xf numFmtId="0" fontId="35" fillId="12" borderId="0" xfId="0" applyFont="1" applyFill="1" applyAlignment="1">
      <alignment horizontal="left" vertical="center" wrapText="1"/>
    </xf>
    <xf numFmtId="0" fontId="36" fillId="8" borderId="22" xfId="0" applyFont="1" applyFill="1" applyBorder="1">
      <alignment vertical="center"/>
    </xf>
    <xf numFmtId="0" fontId="36" fillId="8" borderId="126" xfId="0" applyFont="1" applyFill="1" applyBorder="1">
      <alignment vertical="center"/>
    </xf>
    <xf numFmtId="0" fontId="41" fillId="0" borderId="0" xfId="0" applyFont="1" applyAlignment="1">
      <alignment horizontal="right" vertical="center"/>
    </xf>
    <xf numFmtId="0" fontId="48" fillId="0" borderId="0" xfId="0" applyFont="1" applyAlignment="1">
      <alignment horizontal="left" vertical="center" indent="2" shrinkToFit="1"/>
    </xf>
    <xf numFmtId="0" fontId="48" fillId="0" borderId="137" xfId="0" applyFont="1" applyBorder="1" applyAlignment="1">
      <alignment horizontal="left" vertical="center" indent="2" shrinkToFit="1"/>
    </xf>
    <xf numFmtId="0" fontId="51" fillId="0" borderId="0" xfId="0" applyFont="1">
      <alignment vertical="center"/>
    </xf>
    <xf numFmtId="0" fontId="37" fillId="0" borderId="0" xfId="0" applyFont="1">
      <alignment vertical="center"/>
    </xf>
    <xf numFmtId="0" fontId="37" fillId="0" borderId="0" xfId="0" applyFont="1" applyAlignment="1">
      <alignment horizontal="left" vertical="center" indent="1"/>
    </xf>
    <xf numFmtId="0" fontId="37" fillId="0" borderId="16" xfId="0" applyFont="1" applyBorder="1" applyAlignment="1">
      <alignment horizontal="center" vertical="center"/>
    </xf>
    <xf numFmtId="0" fontId="37" fillId="0" borderId="0" xfId="0" applyFont="1" applyAlignment="1">
      <alignment horizontal="left" vertical="center"/>
    </xf>
    <xf numFmtId="0" fontId="51" fillId="0" borderId="0" xfId="0" applyFont="1" applyAlignment="1">
      <alignment horizontal="left" vertical="center"/>
    </xf>
    <xf numFmtId="0" fontId="46" fillId="0" borderId="0" xfId="0" applyFont="1">
      <alignment vertical="center"/>
    </xf>
    <xf numFmtId="0" fontId="46" fillId="0" borderId="0" xfId="0" applyFont="1" applyAlignment="1">
      <alignment horizontal="left" vertical="center" shrinkToFit="1"/>
    </xf>
    <xf numFmtId="0" fontId="46" fillId="0" borderId="0" xfId="0" quotePrefix="1" applyFont="1" applyAlignment="1">
      <alignment vertical="center" shrinkToFit="1"/>
    </xf>
    <xf numFmtId="0" fontId="34" fillId="0" borderId="149" xfId="0" applyFont="1" applyBorder="1" applyAlignment="1">
      <alignment horizontal="center" vertical="center"/>
    </xf>
    <xf numFmtId="0" fontId="34" fillId="0" borderId="55" xfId="0" applyFont="1" applyBorder="1" applyAlignment="1">
      <alignment horizontal="center" vertical="center"/>
    </xf>
    <xf numFmtId="0" fontId="34" fillId="0" borderId="150" xfId="0" applyFont="1" applyBorder="1" applyAlignment="1">
      <alignment horizontal="center" vertical="center"/>
    </xf>
    <xf numFmtId="0" fontId="34" fillId="0" borderId="80" xfId="0" applyFont="1" applyBorder="1" applyAlignment="1">
      <alignment horizontal="center" vertical="center"/>
    </xf>
    <xf numFmtId="0" fontId="34" fillId="12" borderId="160" xfId="0" applyFont="1" applyFill="1" applyBorder="1">
      <alignment vertical="center"/>
    </xf>
    <xf numFmtId="0" fontId="34" fillId="12" borderId="0" xfId="0" applyFont="1" applyFill="1">
      <alignment vertical="center"/>
    </xf>
    <xf numFmtId="0" fontId="0" fillId="12" borderId="161" xfId="0" applyFill="1" applyBorder="1">
      <alignment vertical="center"/>
    </xf>
    <xf numFmtId="0" fontId="34" fillId="12" borderId="160" xfId="0" applyFont="1" applyFill="1" applyBorder="1" applyAlignment="1">
      <alignment horizontal="center" vertical="center"/>
    </xf>
    <xf numFmtId="0" fontId="0" fillId="12" borderId="161" xfId="0" applyFill="1" applyBorder="1" applyAlignment="1">
      <alignment horizontal="center" vertical="center"/>
    </xf>
    <xf numFmtId="0" fontId="34" fillId="12" borderId="162" xfId="0" applyFont="1" applyFill="1" applyBorder="1">
      <alignment vertical="center"/>
    </xf>
    <xf numFmtId="0" fontId="34" fillId="12" borderId="163" xfId="0" applyFont="1" applyFill="1" applyBorder="1">
      <alignment vertical="center"/>
    </xf>
    <xf numFmtId="0" fontId="0" fillId="12" borderId="164" xfId="0" applyFill="1" applyBorder="1">
      <alignment vertical="center"/>
    </xf>
    <xf numFmtId="0" fontId="3" fillId="0" borderId="0" xfId="0" applyFont="1">
      <alignment vertical="center"/>
    </xf>
    <xf numFmtId="0" fontId="4" fillId="0" borderId="0" xfId="0" applyFont="1" applyAlignment="1">
      <alignment horizontal="right" vertical="center"/>
    </xf>
    <xf numFmtId="0" fontId="0" fillId="0" borderId="0" xfId="0" applyAlignment="1">
      <alignment vertical="center" wrapText="1"/>
    </xf>
    <xf numFmtId="185" fontId="5" fillId="0" borderId="0" xfId="0" applyNumberFormat="1" applyFont="1">
      <alignment vertical="center"/>
    </xf>
    <xf numFmtId="185" fontId="5" fillId="0" borderId="0" xfId="0" applyNumberFormat="1" applyFont="1" applyAlignment="1">
      <alignment horizontal="right" vertical="center" indent="2"/>
    </xf>
    <xf numFmtId="0" fontId="41" fillId="0" borderId="0" xfId="0" applyFont="1">
      <alignment vertical="center"/>
    </xf>
    <xf numFmtId="0" fontId="6" fillId="12" borderId="0" xfId="0" applyFont="1" applyFill="1">
      <alignment vertical="center"/>
    </xf>
    <xf numFmtId="0" fontId="41" fillId="0" borderId="0" xfId="0" applyFont="1" applyAlignment="1">
      <alignment horizontal="left" vertical="center"/>
    </xf>
    <xf numFmtId="0" fontId="34" fillId="0" borderId="105" xfId="0" applyFont="1" applyBorder="1">
      <alignment vertical="center"/>
    </xf>
    <xf numFmtId="49" fontId="34" fillId="0" borderId="109" xfId="0" applyNumberFormat="1" applyFont="1" applyBorder="1" applyAlignment="1">
      <alignment horizontal="center" vertical="center"/>
    </xf>
    <xf numFmtId="0" fontId="34" fillId="0" borderId="90" xfId="0" applyFont="1" applyBorder="1">
      <alignment vertical="center"/>
    </xf>
    <xf numFmtId="49" fontId="34" fillId="0" borderId="91" xfId="0" applyNumberFormat="1" applyFont="1" applyBorder="1" applyAlignment="1">
      <alignment horizontal="center" vertical="center"/>
    </xf>
    <xf numFmtId="0" fontId="34" fillId="0" borderId="166" xfId="0" applyFont="1" applyBorder="1">
      <alignment vertical="center"/>
    </xf>
    <xf numFmtId="49" fontId="34" fillId="0" borderId="167" xfId="0" applyNumberFormat="1" applyFont="1" applyBorder="1" applyAlignment="1">
      <alignment horizontal="center" vertical="center"/>
    </xf>
    <xf numFmtId="0" fontId="34" fillId="0" borderId="168" xfId="0" applyFont="1" applyBorder="1">
      <alignment vertical="center"/>
    </xf>
    <xf numFmtId="49" fontId="34" fillId="0" borderId="169" xfId="0" applyNumberFormat="1" applyFont="1" applyBorder="1" applyAlignment="1">
      <alignment horizontal="center" vertical="center"/>
    </xf>
    <xf numFmtId="0" fontId="34" fillId="0" borderId="170" xfId="0" applyFont="1" applyBorder="1">
      <alignment vertical="center"/>
    </xf>
    <xf numFmtId="49" fontId="34" fillId="0" borderId="171" xfId="0" applyNumberFormat="1" applyFont="1" applyBorder="1" applyAlignment="1">
      <alignment horizontal="center" vertical="center"/>
    </xf>
    <xf numFmtId="0" fontId="34" fillId="0" borderId="105" xfId="0" applyFont="1" applyBorder="1" applyAlignment="1">
      <alignment vertical="center" shrinkToFit="1"/>
    </xf>
    <xf numFmtId="49" fontId="34" fillId="0" borderId="109" xfId="0" applyNumberFormat="1" applyFont="1" applyBorder="1" applyAlignment="1">
      <alignment horizontal="center" vertical="center" shrinkToFit="1"/>
    </xf>
    <xf numFmtId="0" fontId="34" fillId="0" borderId="90" xfId="0" applyFont="1" applyBorder="1" applyAlignment="1">
      <alignment vertical="center" shrinkToFit="1"/>
    </xf>
    <xf numFmtId="49" fontId="34" fillId="0" borderId="91" xfId="0" applyNumberFormat="1" applyFont="1" applyBorder="1" applyAlignment="1">
      <alignment horizontal="center" vertical="center" shrinkToFit="1"/>
    </xf>
    <xf numFmtId="0" fontId="34" fillId="0" borderId="92" xfId="0" applyFont="1" applyBorder="1" applyAlignment="1">
      <alignment vertical="center" shrinkToFit="1"/>
    </xf>
    <xf numFmtId="49" fontId="34" fillId="0" borderId="94" xfId="0" applyNumberFormat="1" applyFont="1" applyBorder="1" applyAlignment="1">
      <alignment horizontal="center" vertical="center" shrinkToFit="1"/>
    </xf>
    <xf numFmtId="0" fontId="0" fillId="12" borderId="0" xfId="0" applyFill="1" applyAlignment="1">
      <alignment vertical="center" shrinkToFit="1"/>
    </xf>
    <xf numFmtId="0" fontId="0" fillId="0" borderId="172" xfId="0" applyBorder="1" applyAlignment="1">
      <alignment vertical="center" shrinkToFit="1"/>
    </xf>
    <xf numFmtId="0" fontId="0" fillId="0" borderId="23" xfId="0" applyBorder="1" applyAlignment="1">
      <alignment vertical="center" shrinkToFit="1"/>
    </xf>
    <xf numFmtId="0" fontId="6" fillId="4" borderId="22" xfId="0" applyFont="1" applyFill="1" applyBorder="1">
      <alignment vertical="center"/>
    </xf>
    <xf numFmtId="0" fontId="0" fillId="0" borderId="22" xfId="0" applyBorder="1" applyAlignment="1">
      <alignment vertical="center" shrinkToFit="1"/>
    </xf>
    <xf numFmtId="0" fontId="0" fillId="0" borderId="22" xfId="0" applyBorder="1" applyAlignment="1">
      <alignment horizontal="center" vertical="center" shrinkToFit="1"/>
    </xf>
    <xf numFmtId="0" fontId="0" fillId="0" borderId="22" xfId="0" applyBorder="1">
      <alignment vertical="center"/>
    </xf>
    <xf numFmtId="0" fontId="0" fillId="0" borderId="22" xfId="0" applyBorder="1" applyAlignment="1">
      <alignment horizontal="center" vertical="center"/>
    </xf>
    <xf numFmtId="49" fontId="0" fillId="0" borderId="22" xfId="0" applyNumberFormat="1" applyBorder="1" applyAlignment="1">
      <alignment vertical="center" shrinkToFit="1"/>
    </xf>
    <xf numFmtId="49" fontId="0" fillId="0" borderId="22" xfId="0" applyNumberFormat="1" applyBorder="1" applyAlignment="1">
      <alignment horizontal="center" vertical="center" shrinkToFit="1"/>
    </xf>
    <xf numFmtId="49" fontId="0" fillId="0" borderId="22" xfId="0" applyNumberFormat="1" applyBorder="1">
      <alignment vertical="center"/>
    </xf>
    <xf numFmtId="178" fontId="0" fillId="0" borderId="22" xfId="0" applyNumberFormat="1" applyBorder="1" applyAlignment="1">
      <alignment horizontal="center" vertical="center"/>
    </xf>
    <xf numFmtId="178" fontId="0" fillId="0" borderId="22" xfId="0" applyNumberFormat="1" applyBorder="1">
      <alignment vertical="center"/>
    </xf>
    <xf numFmtId="1" fontId="0" fillId="0" borderId="22" xfId="0" applyNumberFormat="1" applyBorder="1">
      <alignment vertical="center"/>
    </xf>
    <xf numFmtId="0" fontId="34" fillId="0" borderId="23" xfId="0" applyFont="1" applyBorder="1" applyAlignment="1">
      <alignment horizontal="center" vertical="center" wrapText="1"/>
    </xf>
    <xf numFmtId="0" fontId="34" fillId="0" borderId="0" xfId="0" applyFont="1" applyAlignment="1">
      <alignment horizontal="center" vertical="center" wrapText="1"/>
    </xf>
    <xf numFmtId="0" fontId="34" fillId="0" borderId="1" xfId="0" applyFont="1" applyBorder="1" applyAlignment="1">
      <alignment horizontal="center" vertical="center" wrapText="1"/>
    </xf>
    <xf numFmtId="0" fontId="34" fillId="0" borderId="173" xfId="0" applyFont="1" applyBorder="1" applyAlignment="1">
      <alignment horizontal="center" vertical="center" wrapText="1"/>
    </xf>
    <xf numFmtId="0" fontId="0" fillId="6" borderId="22" xfId="0" applyFill="1" applyBorder="1">
      <alignment vertical="center"/>
    </xf>
    <xf numFmtId="0" fontId="0" fillId="5" borderId="22" xfId="0" applyFill="1" applyBorder="1">
      <alignment vertical="center"/>
    </xf>
    <xf numFmtId="0" fontId="0" fillId="4" borderId="22" xfId="0" applyFill="1" applyBorder="1">
      <alignment vertical="center"/>
    </xf>
    <xf numFmtId="179" fontId="0" fillId="0" borderId="22" xfId="0" applyNumberFormat="1" applyBorder="1">
      <alignment vertical="center"/>
    </xf>
    <xf numFmtId="176" fontId="0" fillId="0" borderId="22" xfId="0" applyNumberFormat="1" applyBorder="1">
      <alignment vertical="center"/>
    </xf>
    <xf numFmtId="0" fontId="34" fillId="0" borderId="28" xfId="0" applyFont="1" applyBorder="1" applyAlignment="1">
      <alignment horizontal="center" vertical="center" wrapText="1"/>
    </xf>
    <xf numFmtId="0" fontId="34" fillId="0" borderId="0" xfId="0" applyFont="1" applyAlignment="1">
      <alignment horizontal="left" vertical="center"/>
    </xf>
    <xf numFmtId="185" fontId="0" fillId="0" borderId="22" xfId="0" applyNumberFormat="1" applyBorder="1">
      <alignment vertical="center"/>
    </xf>
    <xf numFmtId="0" fontId="58" fillId="12" borderId="14" xfId="0" applyFont="1" applyFill="1" applyBorder="1" applyAlignment="1">
      <alignment vertical="center" shrinkToFit="1"/>
    </xf>
    <xf numFmtId="0" fontId="60" fillId="12" borderId="14" xfId="0" applyFont="1" applyFill="1" applyBorder="1" applyAlignment="1">
      <alignment horizontal="right" vertical="center" shrinkToFit="1"/>
    </xf>
    <xf numFmtId="0" fontId="60" fillId="12" borderId="14" xfId="0" applyFont="1" applyFill="1" applyBorder="1" applyAlignment="1">
      <alignment vertical="center" shrinkToFit="1"/>
    </xf>
    <xf numFmtId="0" fontId="37" fillId="12" borderId="0" xfId="0" applyFont="1" applyFill="1">
      <alignment vertical="center"/>
    </xf>
    <xf numFmtId="0" fontId="38" fillId="12" borderId="163" xfId="0" applyFont="1" applyFill="1" applyBorder="1">
      <alignment vertical="center"/>
    </xf>
    <xf numFmtId="0" fontId="38" fillId="12" borderId="0" xfId="0" applyFont="1" applyFill="1">
      <alignment vertical="center"/>
    </xf>
    <xf numFmtId="0" fontId="37" fillId="12" borderId="160" xfId="0" applyFont="1" applyFill="1" applyBorder="1">
      <alignment vertical="center"/>
    </xf>
    <xf numFmtId="0" fontId="35" fillId="3" borderId="154" xfId="0" applyFont="1" applyFill="1" applyBorder="1" applyAlignment="1">
      <alignment horizontal="left" vertical="center" shrinkToFit="1"/>
    </xf>
    <xf numFmtId="0" fontId="35" fillId="3" borderId="156" xfId="0" applyFont="1" applyFill="1" applyBorder="1" applyAlignment="1">
      <alignment horizontal="left" vertical="center" shrinkToFit="1"/>
    </xf>
    <xf numFmtId="0" fontId="35" fillId="3" borderId="155" xfId="0" applyFont="1" applyFill="1" applyBorder="1" applyAlignment="1">
      <alignment horizontal="left" vertical="center" shrinkToFit="1"/>
    </xf>
    <xf numFmtId="0" fontId="35" fillId="15" borderId="154" xfId="0" applyFont="1" applyFill="1" applyBorder="1" applyAlignment="1">
      <alignment horizontal="left" vertical="center" shrinkToFit="1"/>
    </xf>
    <xf numFmtId="0" fontId="35" fillId="15" borderId="156" xfId="0" applyFont="1" applyFill="1" applyBorder="1" applyAlignment="1">
      <alignment horizontal="left" vertical="center" shrinkToFit="1"/>
    </xf>
    <xf numFmtId="0" fontId="35" fillId="15" borderId="155" xfId="0" applyFont="1" applyFill="1" applyBorder="1" applyAlignment="1">
      <alignment horizontal="left" vertical="center" shrinkToFit="1"/>
    </xf>
    <xf numFmtId="0" fontId="34" fillId="0" borderId="150" xfId="0" applyFont="1" applyBorder="1" applyAlignment="1">
      <alignment horizontal="center" vertical="center" shrinkToFit="1"/>
    </xf>
    <xf numFmtId="0" fontId="37" fillId="3" borderId="154" xfId="0" applyFont="1" applyFill="1" applyBorder="1" applyAlignment="1">
      <alignment horizontal="center" vertical="center" shrinkToFit="1"/>
    </xf>
    <xf numFmtId="0" fontId="37" fillId="3" borderId="156" xfId="0" applyFont="1" applyFill="1" applyBorder="1" applyAlignment="1">
      <alignment horizontal="center" vertical="center" shrinkToFit="1"/>
    </xf>
    <xf numFmtId="0" fontId="37" fillId="3" borderId="155" xfId="0" applyFont="1" applyFill="1" applyBorder="1" applyAlignment="1">
      <alignment horizontal="center" vertical="center" shrinkToFit="1"/>
    </xf>
    <xf numFmtId="0" fontId="37" fillId="15" borderId="154" xfId="0" applyFont="1" applyFill="1" applyBorder="1" applyAlignment="1">
      <alignment horizontal="center" vertical="center" shrinkToFit="1"/>
    </xf>
    <xf numFmtId="0" fontId="37" fillId="15" borderId="156" xfId="0" applyFont="1" applyFill="1" applyBorder="1" applyAlignment="1">
      <alignment horizontal="center" vertical="center" shrinkToFit="1"/>
    </xf>
    <xf numFmtId="0" fontId="37" fillId="15" borderId="155" xfId="0" applyFont="1" applyFill="1" applyBorder="1" applyAlignment="1">
      <alignment horizontal="center" vertical="center" shrinkToFit="1"/>
    </xf>
    <xf numFmtId="0" fontId="63" fillId="4" borderId="157" xfId="0" applyFont="1" applyFill="1" applyBorder="1" applyAlignment="1">
      <alignment horizontal="centerContinuous" vertical="center"/>
    </xf>
    <xf numFmtId="0" fontId="63" fillId="4" borderId="158" xfId="0" applyFont="1" applyFill="1" applyBorder="1" applyAlignment="1">
      <alignment horizontal="centerContinuous" vertical="center"/>
    </xf>
    <xf numFmtId="0" fontId="63" fillId="4" borderId="159" xfId="0" applyFont="1" applyFill="1" applyBorder="1" applyAlignment="1">
      <alignment horizontal="centerContinuous" vertical="center"/>
    </xf>
    <xf numFmtId="0" fontId="63" fillId="4" borderId="157" xfId="0" applyFont="1" applyFill="1" applyBorder="1" applyAlignment="1">
      <alignment horizontal="centerContinuous" vertical="center" shrinkToFit="1"/>
    </xf>
    <xf numFmtId="0" fontId="63" fillId="4" borderId="158" xfId="0" applyFont="1" applyFill="1" applyBorder="1" applyAlignment="1">
      <alignment horizontal="centerContinuous" vertical="center" shrinkToFit="1"/>
    </xf>
    <xf numFmtId="0" fontId="63" fillId="4" borderId="159" xfId="0" applyFont="1" applyFill="1" applyBorder="1" applyAlignment="1">
      <alignment horizontal="centerContinuous" vertical="center" shrinkToFit="1"/>
    </xf>
    <xf numFmtId="49" fontId="34" fillId="0" borderId="23" xfId="0" applyNumberFormat="1" applyFont="1" applyBorder="1" applyAlignment="1">
      <alignment horizontal="center" vertical="center" wrapText="1"/>
    </xf>
    <xf numFmtId="186" fontId="34" fillId="0" borderId="23" xfId="0" applyNumberFormat="1" applyFont="1" applyBorder="1" applyAlignment="1">
      <alignment horizontal="center" vertical="center" wrapText="1"/>
    </xf>
    <xf numFmtId="0" fontId="37" fillId="0" borderId="0" xfId="0" applyFont="1" applyAlignment="1">
      <alignment horizontal="center" vertical="center"/>
    </xf>
    <xf numFmtId="0" fontId="23" fillId="6" borderId="22" xfId="0" applyFont="1" applyFill="1" applyBorder="1" applyAlignment="1">
      <alignment horizontal="center" vertical="center"/>
    </xf>
    <xf numFmtId="49" fontId="10" fillId="0" borderId="16" xfId="0" applyNumberFormat="1" applyFont="1" applyBorder="1" applyAlignment="1" applyProtection="1">
      <alignment vertical="center" shrinkToFit="1"/>
      <protection locked="0"/>
    </xf>
    <xf numFmtId="0" fontId="29" fillId="0" borderId="8" xfId="0" applyFont="1" applyBorder="1" applyAlignment="1">
      <alignment horizontal="center" vertical="center" shrinkToFit="1"/>
    </xf>
    <xf numFmtId="0" fontId="51" fillId="0" borderId="0" xfId="0" applyFont="1" applyAlignment="1">
      <alignment horizontal="left" vertical="center" indent="1"/>
    </xf>
    <xf numFmtId="178" fontId="34" fillId="0" borderId="23" xfId="0" applyNumberFormat="1" applyFont="1" applyBorder="1" applyAlignment="1">
      <alignment horizontal="center" vertical="center" wrapText="1"/>
    </xf>
    <xf numFmtId="0" fontId="43" fillId="0" borderId="23" xfId="0" applyFont="1" applyBorder="1" applyAlignment="1">
      <alignment horizontal="center" vertical="center" wrapText="1"/>
    </xf>
    <xf numFmtId="0" fontId="43" fillId="0" borderId="1" xfId="0" applyFont="1" applyBorder="1" applyAlignment="1">
      <alignment horizontal="center" vertical="center" wrapText="1"/>
    </xf>
    <xf numFmtId="49" fontId="10" fillId="0" borderId="2" xfId="0" applyNumberFormat="1" applyFont="1" applyBorder="1" applyAlignment="1">
      <alignment vertical="center" shrinkToFit="1"/>
    </xf>
    <xf numFmtId="0" fontId="35" fillId="15" borderId="180" xfId="0" applyFont="1" applyFill="1" applyBorder="1" applyAlignment="1">
      <alignment horizontal="left" vertical="center" shrinkToFit="1"/>
    </xf>
    <xf numFmtId="0" fontId="35" fillId="3" borderId="180" xfId="0" applyFont="1" applyFill="1" applyBorder="1" applyAlignment="1">
      <alignment horizontal="left" vertical="center" shrinkToFit="1"/>
    </xf>
    <xf numFmtId="0" fontId="34" fillId="12" borderId="183" xfId="0" applyFont="1" applyFill="1" applyBorder="1" applyAlignment="1">
      <alignment horizontal="center" vertical="center"/>
    </xf>
    <xf numFmtId="0" fontId="34" fillId="12" borderId="184" xfId="0" applyFont="1" applyFill="1" applyBorder="1" applyAlignment="1">
      <alignment horizontal="center" vertical="center"/>
    </xf>
    <xf numFmtId="0" fontId="34" fillId="12" borderId="185" xfId="0" applyFont="1" applyFill="1" applyBorder="1" applyAlignment="1">
      <alignment horizontal="center" vertical="center"/>
    </xf>
    <xf numFmtId="0" fontId="34" fillId="12" borderId="186" xfId="0" applyFont="1" applyFill="1" applyBorder="1" applyAlignment="1">
      <alignment horizontal="center" vertical="center"/>
    </xf>
    <xf numFmtId="0" fontId="34" fillId="12" borderId="187" xfId="0" applyFont="1" applyFill="1" applyBorder="1" applyAlignment="1">
      <alignment horizontal="center" vertical="center" shrinkToFit="1"/>
    </xf>
    <xf numFmtId="0" fontId="48" fillId="3" borderId="178" xfId="0" applyFont="1" applyFill="1" applyBorder="1" applyAlignment="1">
      <alignment horizontal="center" vertical="center" shrinkToFit="1"/>
    </xf>
    <xf numFmtId="0" fontId="49" fillId="3" borderId="178" xfId="0" applyFont="1" applyFill="1" applyBorder="1" applyAlignment="1">
      <alignment horizontal="center" vertical="center" shrinkToFit="1"/>
    </xf>
    <xf numFmtId="0" fontId="48" fillId="3" borderId="171" xfId="0" applyFont="1" applyFill="1" applyBorder="1" applyAlignment="1">
      <alignment horizontal="center" vertical="center" shrinkToFit="1"/>
    </xf>
    <xf numFmtId="0" fontId="48" fillId="3" borderId="177" xfId="0" applyFont="1" applyFill="1" applyBorder="1" applyAlignment="1">
      <alignment horizontal="center" vertical="center" shrinkToFit="1"/>
    </xf>
    <xf numFmtId="0" fontId="48" fillId="3" borderId="182" xfId="0" applyFont="1" applyFill="1" applyBorder="1" applyAlignment="1">
      <alignment horizontal="center" vertical="center" shrinkToFit="1"/>
    </xf>
    <xf numFmtId="0" fontId="48" fillId="15" borderId="178" xfId="0" applyFont="1" applyFill="1" applyBorder="1" applyAlignment="1">
      <alignment horizontal="center" vertical="center" shrinkToFit="1"/>
    </xf>
    <xf numFmtId="0" fontId="49" fillId="15" borderId="178" xfId="0" applyFont="1" applyFill="1" applyBorder="1" applyAlignment="1">
      <alignment horizontal="center" vertical="center" shrinkToFit="1"/>
    </xf>
    <xf numFmtId="0" fontId="48" fillId="15" borderId="171" xfId="0" applyFont="1" applyFill="1" applyBorder="1" applyAlignment="1">
      <alignment horizontal="center" vertical="center" shrinkToFit="1"/>
    </xf>
    <xf numFmtId="0" fontId="48" fillId="15" borderId="177" xfId="0" applyFont="1" applyFill="1" applyBorder="1" applyAlignment="1">
      <alignment horizontal="center" vertical="center" shrinkToFit="1"/>
    </xf>
    <xf numFmtId="0" fontId="48" fillId="15" borderId="182" xfId="0" applyFont="1" applyFill="1" applyBorder="1" applyAlignment="1">
      <alignment horizontal="center" vertical="center" shrinkToFit="1"/>
    </xf>
    <xf numFmtId="49" fontId="35" fillId="0" borderId="0" xfId="0" applyNumberFormat="1" applyFont="1" applyAlignment="1">
      <alignment horizontal="center" vertical="center" shrinkToFit="1"/>
    </xf>
    <xf numFmtId="49" fontId="37" fillId="0" borderId="0" xfId="0" applyNumberFormat="1" applyFont="1" applyAlignment="1">
      <alignment horizontal="center" vertical="center" shrinkToFit="1"/>
    </xf>
    <xf numFmtId="49" fontId="37" fillId="0" borderId="0" xfId="0" applyNumberFormat="1" applyFont="1" applyAlignment="1">
      <alignment horizontal="center" vertical="center"/>
    </xf>
    <xf numFmtId="49" fontId="34" fillId="0" borderId="0" xfId="0" applyNumberFormat="1" applyFont="1" applyAlignment="1">
      <alignment horizontal="center" vertical="center"/>
    </xf>
    <xf numFmtId="0" fontId="34" fillId="0" borderId="0" xfId="0" applyFont="1" applyAlignment="1">
      <alignment vertical="center" wrapText="1"/>
    </xf>
    <xf numFmtId="0" fontId="35" fillId="0" borderId="0" xfId="0" applyFont="1" applyAlignment="1">
      <alignment horizontal="right" vertical="center" shrinkToFit="1"/>
    </xf>
    <xf numFmtId="0" fontId="37" fillId="0" borderId="0" xfId="0" applyFont="1" applyAlignment="1">
      <alignment horizontal="center" vertical="center" shrinkToFit="1"/>
    </xf>
    <xf numFmtId="178" fontId="34" fillId="0" borderId="0" xfId="0" applyNumberFormat="1" applyFont="1" applyAlignment="1">
      <alignment vertical="center" wrapText="1" shrinkToFit="1"/>
    </xf>
    <xf numFmtId="178" fontId="34" fillId="0" borderId="0" xfId="0" applyNumberFormat="1" applyFont="1" applyAlignment="1">
      <alignment vertical="center" shrinkToFit="1"/>
    </xf>
    <xf numFmtId="0" fontId="70" fillId="0" borderId="0" xfId="0" applyFont="1">
      <alignment vertical="center"/>
    </xf>
    <xf numFmtId="178" fontId="35" fillId="0" borderId="0" xfId="0" applyNumberFormat="1" applyFont="1" applyAlignment="1">
      <alignment horizontal="right" vertical="center" shrinkToFit="1"/>
    </xf>
    <xf numFmtId="178" fontId="37" fillId="0" borderId="0" xfId="0" applyNumberFormat="1" applyFont="1" applyAlignment="1">
      <alignment horizontal="center" vertical="center" shrinkToFit="1"/>
    </xf>
    <xf numFmtId="0" fontId="34" fillId="0" borderId="3" xfId="0" applyFont="1" applyBorder="1" applyAlignment="1">
      <alignment horizontal="center" vertical="center" wrapText="1"/>
    </xf>
    <xf numFmtId="0" fontId="34" fillId="0" borderId="16" xfId="0" applyFont="1" applyBorder="1" applyAlignment="1">
      <alignment horizontal="left" vertical="center"/>
    </xf>
    <xf numFmtId="0" fontId="3" fillId="0" borderId="148" xfId="0" applyFont="1" applyBorder="1">
      <alignment vertical="center"/>
    </xf>
    <xf numFmtId="0" fontId="0" fillId="4" borderId="23" xfId="0" applyFill="1" applyBorder="1">
      <alignment vertical="center"/>
    </xf>
    <xf numFmtId="0" fontId="12" fillId="0" borderId="2" xfId="0" applyFont="1" applyBorder="1">
      <alignment vertical="center"/>
    </xf>
    <xf numFmtId="0" fontId="10" fillId="12" borderId="136" xfId="0" applyFont="1" applyFill="1" applyBorder="1">
      <alignment vertical="center"/>
    </xf>
    <xf numFmtId="0" fontId="10" fillId="12" borderId="11" xfId="0" applyFont="1" applyFill="1" applyBorder="1">
      <alignment vertical="center"/>
    </xf>
    <xf numFmtId="0" fontId="10" fillId="12" borderId="188" xfId="0" applyFont="1" applyFill="1" applyBorder="1">
      <alignment vertical="center"/>
    </xf>
    <xf numFmtId="0" fontId="6" fillId="12" borderId="137" xfId="0" applyFont="1" applyFill="1" applyBorder="1">
      <alignment vertical="center"/>
    </xf>
    <xf numFmtId="0" fontId="3" fillId="12" borderId="0" xfId="0" applyFont="1" applyFill="1">
      <alignment vertical="center"/>
    </xf>
    <xf numFmtId="0" fontId="18" fillId="12" borderId="0" xfId="0" applyFont="1" applyFill="1" applyAlignment="1" applyProtection="1">
      <alignment vertical="center" shrinkToFit="1"/>
      <protection locked="0"/>
    </xf>
    <xf numFmtId="0" fontId="3" fillId="12" borderId="141" xfId="0" applyFont="1" applyFill="1" applyBorder="1">
      <alignment vertical="center"/>
    </xf>
    <xf numFmtId="0" fontId="0" fillId="12" borderId="137" xfId="0" applyFill="1" applyBorder="1">
      <alignment vertical="center"/>
    </xf>
    <xf numFmtId="0" fontId="0" fillId="12" borderId="141" xfId="0" applyFill="1" applyBorder="1">
      <alignment vertical="center"/>
    </xf>
    <xf numFmtId="0" fontId="0" fillId="12" borderId="0" xfId="0" applyFill="1" applyAlignment="1">
      <alignment horizontal="left" vertical="center" indent="2"/>
    </xf>
    <xf numFmtId="0" fontId="0" fillId="12" borderId="189" xfId="0" applyFill="1" applyBorder="1">
      <alignment vertical="center"/>
    </xf>
    <xf numFmtId="0" fontId="0" fillId="12" borderId="135" xfId="0" applyFill="1" applyBorder="1" applyAlignment="1">
      <alignment horizontal="left" vertical="center" indent="2"/>
    </xf>
    <xf numFmtId="0" fontId="0" fillId="12" borderId="135" xfId="0" applyFill="1" applyBorder="1">
      <alignment vertical="center"/>
    </xf>
    <xf numFmtId="0" fontId="0" fillId="12" borderId="190" xfId="0" applyFill="1" applyBorder="1">
      <alignment vertical="center"/>
    </xf>
    <xf numFmtId="187" fontId="34" fillId="0" borderId="23" xfId="0" applyNumberFormat="1" applyFont="1" applyBorder="1" applyAlignment="1">
      <alignment horizontal="center" vertical="center" wrapText="1"/>
    </xf>
    <xf numFmtId="0" fontId="6" fillId="12" borderId="191" xfId="0" applyFont="1" applyFill="1" applyBorder="1">
      <alignment vertical="center"/>
    </xf>
    <xf numFmtId="0" fontId="6" fillId="12" borderId="192" xfId="0" applyFont="1" applyFill="1" applyBorder="1">
      <alignment vertical="center"/>
    </xf>
    <xf numFmtId="0" fontId="0" fillId="12" borderId="192" xfId="0" applyFill="1" applyBorder="1">
      <alignment vertical="center"/>
    </xf>
    <xf numFmtId="0" fontId="0" fillId="12" borderId="193" xfId="0" applyFill="1" applyBorder="1">
      <alignment vertical="center"/>
    </xf>
    <xf numFmtId="0" fontId="5" fillId="12" borderId="192" xfId="0" applyFont="1" applyFill="1" applyBorder="1">
      <alignment vertical="center"/>
    </xf>
    <xf numFmtId="0" fontId="73" fillId="0" borderId="0" xfId="2">
      <alignment vertical="center"/>
    </xf>
    <xf numFmtId="0" fontId="75" fillId="0" borderId="0" xfId="2" applyFont="1">
      <alignment vertical="center"/>
    </xf>
    <xf numFmtId="0" fontId="73" fillId="0" borderId="0" xfId="2" applyAlignment="1">
      <alignment vertical="center" wrapText="1"/>
    </xf>
    <xf numFmtId="0" fontId="78" fillId="0" borderId="0" xfId="2" applyFont="1">
      <alignment vertical="center"/>
    </xf>
    <xf numFmtId="0" fontId="79" fillId="0" borderId="0" xfId="2" applyFont="1" applyAlignment="1">
      <alignment horizontal="center" vertical="center"/>
    </xf>
    <xf numFmtId="0" fontId="76" fillId="0" borderId="0" xfId="2" applyFont="1">
      <alignment vertical="center"/>
    </xf>
    <xf numFmtId="0" fontId="75" fillId="0" borderId="7" xfId="2" applyFont="1" applyBorder="1">
      <alignment vertical="center"/>
    </xf>
    <xf numFmtId="0" fontId="75" fillId="0" borderId="13" xfId="2" applyFont="1" applyBorder="1">
      <alignment vertical="center"/>
    </xf>
    <xf numFmtId="0" fontId="75" fillId="0" borderId="15" xfId="2" applyFont="1" applyBorder="1">
      <alignment vertical="center"/>
    </xf>
    <xf numFmtId="0" fontId="75" fillId="0" borderId="8" xfId="2" applyFont="1" applyBorder="1">
      <alignment vertical="center"/>
    </xf>
    <xf numFmtId="0" fontId="75" fillId="0" borderId="16" xfId="2" applyFont="1" applyBorder="1">
      <alignment vertical="center"/>
    </xf>
    <xf numFmtId="0" fontId="75" fillId="0" borderId="8" xfId="2" applyFont="1" applyBorder="1" applyProtection="1">
      <alignment vertical="center"/>
      <protection locked="0"/>
    </xf>
    <xf numFmtId="0" fontId="75" fillId="0" borderId="0" xfId="2" applyFont="1" applyProtection="1">
      <alignment vertical="center"/>
      <protection locked="0"/>
    </xf>
    <xf numFmtId="0" fontId="75" fillId="0" borderId="16" xfId="2" applyFont="1" applyBorder="1" applyProtection="1">
      <alignment vertical="center"/>
      <protection locked="0"/>
    </xf>
    <xf numFmtId="0" fontId="80" fillId="17" borderId="0" xfId="2" applyFont="1" applyFill="1" applyProtection="1">
      <alignment vertical="center"/>
      <protection locked="0"/>
    </xf>
    <xf numFmtId="0" fontId="81" fillId="0" borderId="8" xfId="2" applyFont="1" applyBorder="1" applyProtection="1">
      <alignment vertical="center"/>
      <protection locked="0"/>
    </xf>
    <xf numFmtId="0" fontId="81" fillId="0" borderId="0" xfId="2" applyFont="1" applyProtection="1">
      <alignment vertical="center"/>
      <protection locked="0"/>
    </xf>
    <xf numFmtId="0" fontId="75" fillId="0" borderId="9" xfId="2" applyFont="1" applyBorder="1">
      <alignment vertical="center"/>
    </xf>
    <xf numFmtId="0" fontId="75" fillId="0" borderId="17" xfId="2" applyFont="1" applyBorder="1" applyProtection="1">
      <alignment vertical="center"/>
      <protection locked="0"/>
    </xf>
    <xf numFmtId="0" fontId="77" fillId="0" borderId="0" xfId="2" applyFont="1" applyAlignment="1">
      <alignment horizontal="center" vertical="center"/>
    </xf>
    <xf numFmtId="0" fontId="75" fillId="0" borderId="0" xfId="2" applyFont="1" applyAlignment="1" applyProtection="1">
      <alignment horizontal="left" vertical="center"/>
      <protection locked="0"/>
    </xf>
    <xf numFmtId="0" fontId="75" fillId="0" borderId="14" xfId="2" applyFont="1" applyBorder="1" applyAlignment="1" applyProtection="1">
      <alignment horizontal="left" vertical="center"/>
      <protection locked="0"/>
    </xf>
    <xf numFmtId="49" fontId="43" fillId="0" borderId="91" xfId="0" applyNumberFormat="1" applyFont="1" applyBorder="1" applyAlignment="1">
      <alignment horizontal="center" vertical="center" shrinkToFit="1"/>
    </xf>
    <xf numFmtId="0" fontId="82" fillId="4" borderId="22" xfId="0" applyFont="1" applyFill="1" applyBorder="1">
      <alignment vertical="center"/>
    </xf>
    <xf numFmtId="0" fontId="23" fillId="12" borderId="0" xfId="0" applyFont="1" applyFill="1">
      <alignment vertical="center"/>
    </xf>
    <xf numFmtId="0" fontId="23" fillId="12" borderId="137" xfId="0" applyFont="1" applyFill="1" applyBorder="1">
      <alignment vertical="center"/>
    </xf>
    <xf numFmtId="0" fontId="10" fillId="0" borderId="81" xfId="0" applyFont="1" applyBorder="1" applyAlignment="1">
      <alignment vertical="center" shrinkToFit="1"/>
    </xf>
    <xf numFmtId="0" fontId="38" fillId="0" borderId="0" xfId="0" applyFont="1" applyAlignment="1">
      <alignment horizontal="left" vertical="center" indent="1"/>
    </xf>
    <xf numFmtId="0" fontId="34" fillId="0" borderId="23" xfId="0" applyFont="1" applyBorder="1" applyProtection="1">
      <alignment vertical="center"/>
      <protection locked="0"/>
    </xf>
    <xf numFmtId="0" fontId="34" fillId="0" borderId="142" xfId="0" applyFont="1" applyBorder="1" applyProtection="1">
      <alignment vertical="center"/>
      <protection locked="0"/>
    </xf>
    <xf numFmtId="0" fontId="34" fillId="0" borderId="143" xfId="0" applyFont="1" applyBorder="1" applyProtection="1">
      <alignment vertical="center"/>
      <protection locked="0"/>
    </xf>
    <xf numFmtId="0" fontId="34" fillId="0" borderId="144" xfId="0" applyFont="1" applyBorder="1" applyProtection="1">
      <alignment vertical="center"/>
      <protection locked="0"/>
    </xf>
    <xf numFmtId="0" fontId="34" fillId="0" borderId="2" xfId="0" applyFont="1" applyBorder="1" applyAlignment="1" applyProtection="1">
      <alignment horizontal="left" vertical="center" indent="1" shrinkToFit="1"/>
      <protection locked="0"/>
    </xf>
    <xf numFmtId="0" fontId="29" fillId="0" borderId="0" xfId="0" applyFont="1" applyAlignment="1">
      <alignment horizontal="center" vertical="center" shrinkToFit="1"/>
    </xf>
    <xf numFmtId="0" fontId="7" fillId="0" borderId="146" xfId="0" applyFont="1" applyBorder="1" applyAlignment="1">
      <alignment horizontal="center" vertical="center"/>
    </xf>
    <xf numFmtId="0" fontId="12" fillId="0" borderId="146" xfId="0" applyFont="1" applyBorder="1" applyAlignment="1">
      <alignment horizontal="center" vertical="center"/>
    </xf>
    <xf numFmtId="189" fontId="3" fillId="0" borderId="0" xfId="0" applyNumberFormat="1" applyFont="1" applyAlignment="1">
      <alignment horizontal="center" vertical="center" shrinkToFit="1"/>
    </xf>
    <xf numFmtId="188" fontId="3" fillId="0" borderId="0" xfId="0" applyNumberFormat="1" applyFont="1" applyAlignment="1">
      <alignment horizontal="center" vertical="center" shrinkToFit="1"/>
    </xf>
    <xf numFmtId="0" fontId="17" fillId="12" borderId="0" xfId="0" applyFont="1" applyFill="1">
      <alignment vertical="center"/>
    </xf>
    <xf numFmtId="0" fontId="2" fillId="12" borderId="0" xfId="0" applyFont="1" applyFill="1">
      <alignment vertical="center"/>
    </xf>
    <xf numFmtId="0" fontId="4" fillId="12" borderId="0" xfId="0" applyFont="1" applyFill="1">
      <alignment vertical="center"/>
    </xf>
    <xf numFmtId="0" fontId="6" fillId="12" borderId="0" xfId="0" applyFont="1" applyFill="1" applyAlignment="1">
      <alignment horizontal="center" vertical="top" wrapText="1"/>
    </xf>
    <xf numFmtId="0" fontId="4" fillId="12" borderId="0" xfId="0" applyFont="1" applyFill="1" applyAlignment="1">
      <alignment horizontal="right" vertical="center"/>
    </xf>
    <xf numFmtId="0" fontId="6" fillId="12" borderId="0" xfId="0" applyFont="1" applyFill="1" applyAlignment="1">
      <alignment vertical="top" wrapText="1"/>
    </xf>
    <xf numFmtId="0" fontId="7" fillId="12" borderId="0" xfId="0" applyFont="1" applyFill="1" applyAlignment="1">
      <alignment vertical="center" wrapText="1"/>
    </xf>
    <xf numFmtId="0" fontId="17" fillId="12" borderId="0" xfId="0" applyFont="1" applyFill="1" applyAlignment="1">
      <alignment vertical="top" wrapText="1"/>
    </xf>
    <xf numFmtId="0" fontId="12" fillId="12" borderId="0" xfId="0" applyFont="1" applyFill="1" applyAlignment="1">
      <alignment horizontal="left" vertical="top" wrapText="1"/>
    </xf>
    <xf numFmtId="0" fontId="10" fillId="12" borderId="0" xfId="0" applyFont="1" applyFill="1">
      <alignment vertical="center"/>
    </xf>
    <xf numFmtId="0" fontId="32" fillId="12" borderId="0" xfId="0" applyFont="1" applyFill="1">
      <alignment vertical="center"/>
    </xf>
    <xf numFmtId="0" fontId="7" fillId="12" borderId="0" xfId="0" applyFont="1" applyFill="1" applyAlignment="1">
      <alignment horizontal="center" vertical="center"/>
    </xf>
    <xf numFmtId="0" fontId="0" fillId="12" borderId="8" xfId="0" applyFill="1" applyBorder="1">
      <alignment vertical="center"/>
    </xf>
    <xf numFmtId="0" fontId="4" fillId="12" borderId="8" xfId="0" applyFont="1" applyFill="1" applyBorder="1" applyAlignment="1">
      <alignment vertical="center" wrapText="1"/>
    </xf>
    <xf numFmtId="0" fontId="32" fillId="12" borderId="8" xfId="0" applyFont="1" applyFill="1" applyBorder="1">
      <alignment vertical="center"/>
    </xf>
    <xf numFmtId="0" fontId="33" fillId="12" borderId="8" xfId="0" applyFont="1" applyFill="1" applyBorder="1">
      <alignment vertical="center"/>
    </xf>
    <xf numFmtId="0" fontId="17" fillId="12" borderId="8" xfId="0" applyFont="1" applyFill="1" applyBorder="1">
      <alignment vertical="center"/>
    </xf>
    <xf numFmtId="0" fontId="4" fillId="12" borderId="0" xfId="0" applyFont="1" applyFill="1" applyAlignment="1">
      <alignment vertical="center" wrapText="1"/>
    </xf>
    <xf numFmtId="0" fontId="33" fillId="12" borderId="0" xfId="0" applyFont="1" applyFill="1">
      <alignment vertical="center"/>
    </xf>
    <xf numFmtId="0" fontId="0" fillId="12" borderId="0" xfId="0" applyFill="1" applyProtection="1">
      <alignment vertical="center"/>
      <protection locked="0"/>
    </xf>
    <xf numFmtId="0" fontId="37" fillId="0" borderId="16" xfId="0" applyFont="1" applyBorder="1" applyAlignment="1">
      <alignment horizontal="left" vertical="center" wrapText="1" indent="1" shrinkToFit="1"/>
    </xf>
    <xf numFmtId="0" fontId="44" fillId="0" borderId="0" xfId="0" applyFont="1" applyAlignment="1">
      <alignment horizontal="center" vertical="center"/>
    </xf>
    <xf numFmtId="0" fontId="8" fillId="12" borderId="0" xfId="0" applyFont="1" applyFill="1" applyAlignment="1">
      <alignment horizontal="center" vertical="center"/>
    </xf>
    <xf numFmtId="0" fontId="95" fillId="0" borderId="0" xfId="0" applyFont="1" applyAlignment="1">
      <alignment horizontal="right" vertical="center"/>
    </xf>
    <xf numFmtId="0" fontId="7" fillId="12" borderId="0" xfId="0" applyFont="1" applyFill="1" applyAlignment="1">
      <alignment vertical="top"/>
    </xf>
    <xf numFmtId="0" fontId="12" fillId="12" borderId="0" xfId="0" applyFont="1" applyFill="1" applyAlignment="1">
      <alignment vertical="top"/>
    </xf>
    <xf numFmtId="0" fontId="43" fillId="5" borderId="23" xfId="0" applyFont="1" applyFill="1" applyBorder="1" applyAlignment="1">
      <alignment horizontal="center" vertical="center" wrapText="1"/>
    </xf>
    <xf numFmtId="0" fontId="100" fillId="12" borderId="192" xfId="0" applyFont="1" applyFill="1" applyBorder="1">
      <alignment vertical="center"/>
    </xf>
    <xf numFmtId="0" fontId="54" fillId="12" borderId="0" xfId="0" applyFont="1" applyFill="1" applyAlignment="1">
      <alignment horizontal="left" vertical="center" wrapText="1"/>
    </xf>
    <xf numFmtId="14" fontId="16" fillId="0" borderId="0" xfId="0" applyNumberFormat="1" applyFont="1" applyAlignment="1">
      <alignment horizontal="center" vertical="center"/>
    </xf>
    <xf numFmtId="193" fontId="0" fillId="12" borderId="0" xfId="0" applyNumberFormat="1" applyFill="1" applyAlignment="1">
      <alignment vertical="center" shrinkToFit="1"/>
    </xf>
    <xf numFmtId="0" fontId="0" fillId="12" borderId="0" xfId="0" applyFill="1" applyAlignment="1">
      <alignment horizontal="right" vertical="center"/>
    </xf>
    <xf numFmtId="0" fontId="32" fillId="12" borderId="0" xfId="0" applyFont="1" applyFill="1" applyAlignment="1">
      <alignment horizontal="right" vertical="center"/>
    </xf>
    <xf numFmtId="0" fontId="0" fillId="4" borderId="22" xfId="0" applyFill="1" applyBorder="1" applyAlignment="1">
      <alignment vertical="center" wrapText="1"/>
    </xf>
    <xf numFmtId="192" fontId="0" fillId="0" borderId="22" xfId="0" applyNumberFormat="1" applyBorder="1">
      <alignment vertical="center"/>
    </xf>
    <xf numFmtId="0" fontId="23" fillId="0" borderId="28" xfId="0" applyFont="1" applyBorder="1" applyAlignment="1">
      <alignment vertical="center" shrinkToFit="1"/>
    </xf>
    <xf numFmtId="0" fontId="43" fillId="0" borderId="90" xfId="0" applyFont="1" applyBorder="1" applyAlignment="1">
      <alignment vertical="center" shrinkToFit="1"/>
    </xf>
    <xf numFmtId="0" fontId="6" fillId="12" borderId="13" xfId="0" applyFont="1" applyFill="1" applyBorder="1">
      <alignment vertical="center"/>
    </xf>
    <xf numFmtId="0" fontId="6" fillId="12" borderId="14" xfId="0" applyFont="1" applyFill="1" applyBorder="1">
      <alignment vertical="center"/>
    </xf>
    <xf numFmtId="0" fontId="6" fillId="12" borderId="23" xfId="0" applyFont="1" applyFill="1" applyBorder="1">
      <alignment vertical="center"/>
    </xf>
    <xf numFmtId="0" fontId="6" fillId="12" borderId="0" xfId="0" applyFont="1" applyFill="1" applyAlignment="1">
      <alignment horizontal="left" vertical="center"/>
    </xf>
    <xf numFmtId="0" fontId="93" fillId="12" borderId="0" xfId="0" applyFont="1" applyFill="1">
      <alignment vertical="center"/>
    </xf>
    <xf numFmtId="0" fontId="6" fillId="16" borderId="7" xfId="0" applyFont="1" applyFill="1" applyBorder="1">
      <alignment vertical="center"/>
    </xf>
    <xf numFmtId="0" fontId="6" fillId="16" borderId="2" xfId="0" applyFont="1" applyFill="1" applyBorder="1">
      <alignment vertical="center"/>
    </xf>
    <xf numFmtId="0" fontId="6" fillId="16" borderId="3" xfId="0" applyFont="1" applyFill="1" applyBorder="1">
      <alignment vertical="center"/>
    </xf>
    <xf numFmtId="0" fontId="6" fillId="16" borderId="198" xfId="0" applyFont="1" applyFill="1" applyBorder="1" applyAlignment="1">
      <alignment horizontal="center" vertical="center"/>
    </xf>
    <xf numFmtId="0" fontId="105" fillId="16" borderId="198" xfId="0" applyFont="1" applyFill="1" applyBorder="1" applyAlignment="1">
      <alignment horizontal="center" vertical="center"/>
    </xf>
    <xf numFmtId="0" fontId="6" fillId="16" borderId="172" xfId="0" applyFont="1" applyFill="1" applyBorder="1">
      <alignment vertical="center"/>
    </xf>
    <xf numFmtId="0" fontId="6" fillId="16" borderId="23" xfId="0" applyFont="1" applyFill="1" applyBorder="1" applyAlignment="1">
      <alignment horizontal="center" vertical="center"/>
    </xf>
    <xf numFmtId="0" fontId="7" fillId="16" borderId="23" xfId="0" applyFont="1" applyFill="1" applyBorder="1" applyAlignment="1">
      <alignment horizontal="center" vertical="center" wrapText="1"/>
    </xf>
    <xf numFmtId="0" fontId="105" fillId="16" borderId="23" xfId="0" applyFont="1" applyFill="1" applyBorder="1" applyAlignment="1">
      <alignment horizontal="center" vertical="center"/>
    </xf>
    <xf numFmtId="0" fontId="105" fillId="12" borderId="23" xfId="0" applyFont="1" applyFill="1" applyBorder="1">
      <alignment vertical="center"/>
    </xf>
    <xf numFmtId="0" fontId="9" fillId="12" borderId="0" xfId="0" applyFont="1" applyFill="1">
      <alignment vertical="center"/>
    </xf>
    <xf numFmtId="0" fontId="6" fillId="12" borderId="15" xfId="0" applyFont="1" applyFill="1" applyBorder="1">
      <alignment vertical="center"/>
    </xf>
    <xf numFmtId="0" fontId="6" fillId="12" borderId="16" xfId="0" applyFont="1" applyFill="1" applyBorder="1">
      <alignment vertical="center"/>
    </xf>
    <xf numFmtId="0" fontId="6" fillId="12" borderId="17" xfId="0" applyFont="1" applyFill="1" applyBorder="1">
      <alignment vertical="center"/>
    </xf>
    <xf numFmtId="0" fontId="82" fillId="4" borderId="23" xfId="0" applyFont="1" applyFill="1" applyBorder="1">
      <alignment vertical="center"/>
    </xf>
    <xf numFmtId="0" fontId="117" fillId="12" borderId="0" xfId="0" applyFont="1" applyFill="1">
      <alignment vertical="center"/>
    </xf>
    <xf numFmtId="0" fontId="6" fillId="12" borderId="0" xfId="0" applyFont="1" applyFill="1" applyAlignment="1">
      <alignment vertical="top"/>
    </xf>
    <xf numFmtId="0" fontId="9" fillId="12" borderId="0" xfId="0" applyFont="1" applyFill="1" applyAlignment="1"/>
    <xf numFmtId="0" fontId="9" fillId="12" borderId="0" xfId="0" applyFont="1" applyFill="1" applyAlignment="1">
      <alignment vertical="top"/>
    </xf>
    <xf numFmtId="0" fontId="4" fillId="12" borderId="194" xfId="0" applyFont="1" applyFill="1" applyBorder="1">
      <alignment vertical="center"/>
    </xf>
    <xf numFmtId="0" fontId="4" fillId="12" borderId="195" xfId="0" applyFont="1" applyFill="1" applyBorder="1">
      <alignment vertical="center"/>
    </xf>
    <xf numFmtId="0" fontId="125" fillId="12" borderId="0" xfId="0" applyFont="1" applyFill="1">
      <alignment vertical="center"/>
    </xf>
    <xf numFmtId="0" fontId="130" fillId="12" borderId="0" xfId="0" applyFont="1" applyFill="1" applyAlignment="1">
      <alignment horizontal="center" vertical="center"/>
    </xf>
    <xf numFmtId="0" fontId="130" fillId="12" borderId="25" xfId="0" applyFont="1" applyFill="1" applyBorder="1" applyAlignment="1">
      <alignment horizontal="center" vertical="center"/>
    </xf>
    <xf numFmtId="0" fontId="130" fillId="10" borderId="28" xfId="0" applyFont="1" applyFill="1" applyBorder="1" applyAlignment="1">
      <alignment horizontal="center" vertical="center"/>
    </xf>
    <xf numFmtId="0" fontId="128" fillId="12" borderId="0" xfId="0" applyFont="1" applyFill="1" applyAlignment="1">
      <alignment horizontal="center" vertical="center"/>
    </xf>
    <xf numFmtId="0" fontId="130" fillId="20" borderId="68" xfId="0" applyFont="1" applyFill="1" applyBorder="1" applyAlignment="1">
      <alignment horizontal="center" vertical="center"/>
    </xf>
    <xf numFmtId="0" fontId="130" fillId="21" borderId="28" xfId="0" applyFont="1" applyFill="1" applyBorder="1" applyAlignment="1">
      <alignment horizontal="center" vertical="center"/>
    </xf>
    <xf numFmtId="0" fontId="134" fillId="12" borderId="0" xfId="0" applyFont="1" applyFill="1" applyAlignment="1">
      <alignment vertical="top"/>
    </xf>
    <xf numFmtId="0" fontId="125" fillId="12" borderId="0" xfId="0" applyFont="1" applyFill="1" applyAlignment="1">
      <alignment horizontal="right" vertical="center"/>
    </xf>
    <xf numFmtId="0" fontId="29" fillId="12" borderId="0" xfId="0" applyFont="1" applyFill="1" applyAlignment="1">
      <alignment horizontal="center" vertical="center" shrinkToFit="1"/>
    </xf>
    <xf numFmtId="0" fontId="113" fillId="19" borderId="7" xfId="0" applyFont="1" applyFill="1" applyBorder="1">
      <alignment vertical="center"/>
    </xf>
    <xf numFmtId="0" fontId="113" fillId="19" borderId="9" xfId="0" applyFont="1" applyFill="1" applyBorder="1">
      <alignment vertical="center"/>
    </xf>
    <xf numFmtId="0" fontId="43" fillId="0" borderId="23" xfId="0" applyFont="1" applyBorder="1" applyProtection="1">
      <alignment vertical="center"/>
      <protection locked="0"/>
    </xf>
    <xf numFmtId="0" fontId="43" fillId="0" borderId="0" xfId="0" applyFont="1">
      <alignment vertical="center"/>
    </xf>
    <xf numFmtId="0" fontId="27" fillId="0" borderId="0" xfId="0" applyFont="1" applyAlignment="1">
      <alignment horizontal="left" vertical="center" indent="1"/>
    </xf>
    <xf numFmtId="0" fontId="43" fillId="0" borderId="0" xfId="0" applyFont="1" applyProtection="1">
      <alignment vertical="center"/>
      <protection locked="0"/>
    </xf>
    <xf numFmtId="0" fontId="135" fillId="0" borderId="0" xfId="0" applyFont="1" applyAlignment="1">
      <alignment horizontal="left" vertical="center" indent="1"/>
    </xf>
    <xf numFmtId="0" fontId="70" fillId="0" borderId="2" xfId="0" applyFont="1" applyBorder="1" applyAlignment="1">
      <alignment horizontal="center" vertical="center"/>
    </xf>
    <xf numFmtId="0" fontId="137" fillId="0" borderId="0" xfId="0" applyFont="1" applyAlignment="1">
      <alignment horizontal="left" vertical="center" indent="1"/>
    </xf>
    <xf numFmtId="0" fontId="130" fillId="11" borderId="207" xfId="0" applyFont="1" applyFill="1" applyBorder="1" applyAlignment="1">
      <alignment horizontal="center" vertical="center"/>
    </xf>
    <xf numFmtId="0" fontId="126" fillId="10" borderId="29" xfId="0" applyFont="1" applyFill="1" applyBorder="1" applyAlignment="1">
      <alignment horizontal="left" vertical="center" wrapText="1" indent="1"/>
    </xf>
    <xf numFmtId="0" fontId="126" fillId="11" borderId="208" xfId="0" applyFont="1" applyFill="1" applyBorder="1" applyAlignment="1">
      <alignment horizontal="left" vertical="center" wrapText="1" indent="1"/>
    </xf>
    <xf numFmtId="0" fontId="126" fillId="3" borderId="206" xfId="0" applyFont="1" applyFill="1" applyBorder="1" applyAlignment="1">
      <alignment horizontal="left" vertical="center" wrapText="1" indent="1"/>
    </xf>
    <xf numFmtId="0" fontId="126" fillId="3" borderId="29" xfId="0" applyFont="1" applyFill="1" applyBorder="1" applyAlignment="1">
      <alignment horizontal="left" vertical="center" indent="1"/>
    </xf>
    <xf numFmtId="0" fontId="126" fillId="21" borderId="29" xfId="0" applyFont="1" applyFill="1" applyBorder="1" applyAlignment="1">
      <alignment horizontal="left" vertical="center" wrapText="1" indent="1"/>
    </xf>
    <xf numFmtId="0" fontId="126" fillId="20" borderId="39" xfId="0" applyFont="1" applyFill="1" applyBorder="1" applyAlignment="1">
      <alignment horizontal="left" vertical="center" wrapText="1" indent="1"/>
    </xf>
    <xf numFmtId="0" fontId="130" fillId="10" borderId="23" xfId="0" applyFont="1" applyFill="1" applyBorder="1" applyAlignment="1">
      <alignment horizontal="left" vertical="center" wrapText="1" indent="1"/>
    </xf>
    <xf numFmtId="0" fontId="130" fillId="15" borderId="23" xfId="0" applyFont="1" applyFill="1" applyBorder="1" applyAlignment="1">
      <alignment horizontal="left" vertical="center" wrapText="1" indent="1"/>
    </xf>
    <xf numFmtId="0" fontId="141" fillId="3" borderId="23" xfId="0" applyFont="1" applyFill="1" applyBorder="1" applyAlignment="1">
      <alignment horizontal="left" vertical="center" wrapText="1" indent="1"/>
    </xf>
    <xf numFmtId="0" fontId="130" fillId="21" borderId="23" xfId="0" applyFont="1" applyFill="1" applyBorder="1" applyAlignment="1">
      <alignment horizontal="left" vertical="center" indent="1"/>
    </xf>
    <xf numFmtId="0" fontId="130" fillId="20" borderId="35" xfId="0" applyFont="1" applyFill="1" applyBorder="1" applyAlignment="1">
      <alignment horizontal="left" vertical="center" wrapText="1" indent="1"/>
    </xf>
    <xf numFmtId="0" fontId="138" fillId="12" borderId="26" xfId="0" applyFont="1" applyFill="1" applyBorder="1" applyAlignment="1">
      <alignment horizontal="center" vertical="center"/>
    </xf>
    <xf numFmtId="0" fontId="130" fillId="12" borderId="27" xfId="0" applyFont="1" applyFill="1" applyBorder="1" applyAlignment="1">
      <alignment horizontal="center" vertical="center"/>
    </xf>
    <xf numFmtId="0" fontId="143" fillId="22" borderId="172" xfId="0" applyFont="1" applyFill="1" applyBorder="1" applyAlignment="1">
      <alignment horizontal="left" vertical="center" wrapText="1" indent="1"/>
    </xf>
    <xf numFmtId="0" fontId="141" fillId="15" borderId="21" xfId="0" applyFont="1" applyFill="1" applyBorder="1" applyAlignment="1">
      <alignment horizontal="left" vertical="center" wrapText="1" indent="1"/>
    </xf>
    <xf numFmtId="0" fontId="51" fillId="0" borderId="0" xfId="0" applyFont="1" applyAlignment="1">
      <alignment horizontal="right" vertical="center"/>
    </xf>
    <xf numFmtId="0" fontId="36" fillId="3" borderId="2" xfId="0" applyFont="1" applyFill="1" applyBorder="1" applyAlignment="1" applyProtection="1">
      <alignment horizontal="left" vertical="center" indent="1"/>
      <protection locked="0"/>
    </xf>
    <xf numFmtId="0" fontId="138" fillId="11" borderId="209" xfId="0" applyFont="1" applyFill="1" applyBorder="1" applyAlignment="1">
      <alignment horizontal="left" vertical="center" wrapText="1" indent="1"/>
    </xf>
    <xf numFmtId="0" fontId="126" fillId="15" borderId="29" xfId="0" applyFont="1" applyFill="1" applyBorder="1" applyAlignment="1">
      <alignment horizontal="left" vertical="center" wrapText="1" indent="1"/>
    </xf>
    <xf numFmtId="0" fontId="126" fillId="15" borderId="205" xfId="0" applyFont="1" applyFill="1" applyBorder="1" applyAlignment="1">
      <alignment horizontal="left" vertical="center" wrapText="1" indent="1"/>
    </xf>
    <xf numFmtId="0" fontId="130" fillId="15" borderId="202" xfId="0" applyFont="1" applyFill="1" applyBorder="1" applyAlignment="1">
      <alignment horizontal="center" vertical="center"/>
    </xf>
    <xf numFmtId="0" fontId="130" fillId="15" borderId="204" xfId="0" applyFont="1" applyFill="1" applyBorder="1" applyAlignment="1">
      <alignment horizontal="center" vertical="center"/>
    </xf>
    <xf numFmtId="0" fontId="130" fillId="3" borderId="204" xfId="0" applyFont="1" applyFill="1" applyBorder="1" applyAlignment="1">
      <alignment horizontal="center" vertical="center"/>
    </xf>
    <xf numFmtId="0" fontId="130" fillId="3" borderId="203" xfId="0" applyFont="1" applyFill="1" applyBorder="1" applyAlignment="1">
      <alignment horizontal="center" vertical="center"/>
    </xf>
    <xf numFmtId="0" fontId="10" fillId="0" borderId="8" xfId="0" applyFont="1" applyBorder="1" applyAlignment="1">
      <alignment horizontal="center" vertical="center"/>
    </xf>
    <xf numFmtId="0" fontId="10" fillId="0" borderId="9" xfId="0" applyFont="1" applyBorder="1" applyAlignment="1">
      <alignment horizontal="center" vertical="center"/>
    </xf>
    <xf numFmtId="38" fontId="10" fillId="2" borderId="1" xfId="3" applyFont="1" applyFill="1" applyBorder="1" applyAlignment="1" applyProtection="1">
      <alignment horizontal="center" vertical="center"/>
    </xf>
    <xf numFmtId="38" fontId="10" fillId="2" borderId="2" xfId="3" applyFont="1" applyFill="1" applyBorder="1" applyAlignment="1" applyProtection="1">
      <alignment horizontal="center" vertical="center"/>
    </xf>
    <xf numFmtId="0" fontId="97" fillId="12" borderId="0" xfId="0" applyFont="1" applyFill="1" applyAlignment="1">
      <alignment horizontal="left" vertical="center" wrapText="1"/>
    </xf>
    <xf numFmtId="0" fontId="6" fillId="12" borderId="0" xfId="0" applyFont="1" applyFill="1" applyAlignment="1">
      <alignment horizontal="left" vertical="center" shrinkToFit="1"/>
    </xf>
    <xf numFmtId="0" fontId="6" fillId="12" borderId="0" xfId="0" applyFont="1" applyFill="1" applyAlignment="1">
      <alignment horizontal="left" vertical="top" shrinkToFit="1"/>
    </xf>
    <xf numFmtId="0" fontId="6" fillId="12" borderId="0" xfId="0" applyFont="1" applyFill="1" applyAlignment="1">
      <alignment horizontal="right" vertical="top"/>
    </xf>
    <xf numFmtId="0" fontId="28" fillId="12" borderId="0" xfId="0" applyFont="1" applyFill="1" applyAlignment="1">
      <alignment horizontal="center" vertical="top"/>
    </xf>
    <xf numFmtId="0" fontId="6" fillId="12" borderId="0" xfId="0" applyFont="1" applyFill="1" applyAlignment="1">
      <alignment horizontal="left" vertical="top"/>
    </xf>
    <xf numFmtId="0" fontId="98" fillId="16" borderId="0" xfId="0" applyFont="1" applyFill="1" applyAlignment="1" applyProtection="1">
      <alignment horizontal="center" vertical="top"/>
      <protection locked="0"/>
    </xf>
    <xf numFmtId="0" fontId="83" fillId="12" borderId="13" xfId="0" applyFont="1" applyFill="1" applyBorder="1" applyAlignment="1">
      <alignment horizontal="left" vertical="center" indent="1" shrinkToFit="1"/>
    </xf>
    <xf numFmtId="0" fontId="83" fillId="12" borderId="0" xfId="0" applyFont="1" applyFill="1" applyAlignment="1">
      <alignment horizontal="left" vertical="center" indent="1" shrinkToFit="1"/>
    </xf>
    <xf numFmtId="0" fontId="6" fillId="2" borderId="15" xfId="0" applyFont="1" applyFill="1" applyBorder="1" applyAlignment="1" applyProtection="1">
      <alignment vertical="center" shrinkToFit="1"/>
      <protection locked="0"/>
    </xf>
    <xf numFmtId="0" fontId="6" fillId="2" borderId="16" xfId="0" applyFont="1" applyFill="1" applyBorder="1" applyAlignment="1" applyProtection="1">
      <alignment vertical="center" shrinkToFit="1"/>
      <protection locked="0"/>
    </xf>
    <xf numFmtId="0" fontId="6" fillId="2" borderId="17" xfId="0" applyFont="1" applyFill="1" applyBorder="1" applyAlignment="1" applyProtection="1">
      <alignment vertical="center" shrinkToFit="1"/>
      <protection locked="0"/>
    </xf>
    <xf numFmtId="0" fontId="12" fillId="2" borderId="1"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61" fillId="12" borderId="13" xfId="0" applyFont="1" applyFill="1" applyBorder="1" applyAlignment="1">
      <alignment horizontal="left" indent="1" shrinkToFit="1"/>
    </xf>
    <xf numFmtId="0" fontId="61" fillId="12" borderId="0" xfId="0" applyFont="1" applyFill="1" applyAlignment="1">
      <alignment horizontal="left" indent="1" shrinkToFit="1"/>
    </xf>
    <xf numFmtId="0" fontId="61" fillId="12" borderId="13" xfId="0" applyFont="1" applyFill="1" applyBorder="1" applyAlignment="1">
      <alignment horizontal="left" vertical="center" indent="1" shrinkToFit="1"/>
    </xf>
    <xf numFmtId="0" fontId="61" fillId="12" borderId="0" xfId="0" applyFont="1" applyFill="1" applyAlignment="1">
      <alignment horizontal="left" vertical="center" indent="1" shrinkToFit="1"/>
    </xf>
    <xf numFmtId="1" fontId="10" fillId="2" borderId="1" xfId="0" applyNumberFormat="1" applyFont="1" applyFill="1" applyBorder="1" applyAlignment="1">
      <alignment horizontal="center" vertical="center"/>
    </xf>
    <xf numFmtId="1" fontId="10" fillId="2" borderId="2" xfId="0" applyNumberFormat="1" applyFont="1" applyFill="1" applyBorder="1" applyAlignment="1">
      <alignment horizontal="center" vertical="center"/>
    </xf>
    <xf numFmtId="0" fontId="84" fillId="12" borderId="0" xfId="0" applyFont="1" applyFill="1" applyAlignment="1">
      <alignment horizontal="left" vertical="center" wrapText="1"/>
    </xf>
    <xf numFmtId="0" fontId="84" fillId="0" borderId="0" xfId="0" applyFont="1" applyAlignment="1">
      <alignment horizontal="left" vertical="center" wrapText="1"/>
    </xf>
    <xf numFmtId="0" fontId="12" fillId="0" borderId="2" xfId="0" applyFont="1" applyBorder="1" applyAlignment="1">
      <alignment horizontal="left" vertical="center" wrapText="1"/>
    </xf>
    <xf numFmtId="0" fontId="3" fillId="16" borderId="2" xfId="0" applyFont="1" applyFill="1" applyBorder="1" applyAlignment="1" applyProtection="1">
      <alignment horizontal="center" vertical="center"/>
      <protection locked="0"/>
    </xf>
    <xf numFmtId="0" fontId="12" fillId="0" borderId="2" xfId="0" applyFont="1" applyBorder="1" applyAlignment="1" applyProtection="1">
      <alignment horizontal="center" vertical="center" wrapText="1" shrinkToFit="1"/>
      <protection locked="0"/>
    </xf>
    <xf numFmtId="0" fontId="6" fillId="16" borderId="2" xfId="0" applyFont="1" applyFill="1" applyBorder="1" applyAlignment="1" applyProtection="1">
      <alignment horizontal="left" vertical="center" wrapText="1"/>
      <protection locked="0"/>
    </xf>
    <xf numFmtId="0" fontId="10" fillId="0" borderId="1" xfId="0" applyFont="1" applyBorder="1" applyAlignment="1" applyProtection="1">
      <alignment horizontal="center" vertical="center" wrapText="1" shrinkToFit="1"/>
      <protection locked="0"/>
    </xf>
    <xf numFmtId="0" fontId="10" fillId="0" borderId="2" xfId="0" applyFont="1" applyBorder="1" applyAlignment="1" applyProtection="1">
      <alignment horizontal="center" vertical="center" shrinkToFit="1"/>
      <protection locked="0"/>
    </xf>
    <xf numFmtId="0" fontId="3" fillId="16" borderId="2" xfId="0" applyFont="1" applyFill="1" applyBorder="1" applyAlignment="1" applyProtection="1">
      <alignment horizontal="center" vertical="center" shrinkToFit="1"/>
      <protection locked="0"/>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6" fillId="0" borderId="1" xfId="0" applyFont="1" applyBorder="1" applyAlignment="1">
      <alignment vertical="center" shrinkToFit="1"/>
    </xf>
    <xf numFmtId="0" fontId="6" fillId="0" borderId="2" xfId="0" applyFont="1" applyBorder="1" applyAlignment="1">
      <alignment vertical="center" shrinkToFit="1"/>
    </xf>
    <xf numFmtId="0" fontId="5" fillId="0" borderId="1" xfId="0" applyFont="1" applyBorder="1" applyAlignment="1">
      <alignment vertical="center" shrinkToFit="1"/>
    </xf>
    <xf numFmtId="0" fontId="5" fillId="0" borderId="2" xfId="0" applyFont="1" applyBorder="1" applyAlignment="1">
      <alignment vertical="center" shrinkToFit="1"/>
    </xf>
    <xf numFmtId="0" fontId="27" fillId="0" borderId="8" xfId="0" applyFont="1" applyBorder="1" applyAlignment="1">
      <alignment horizontal="center" vertical="center" shrinkToFit="1"/>
    </xf>
    <xf numFmtId="0" fontId="27" fillId="0" borderId="9" xfId="0" applyFont="1" applyBorder="1" applyAlignment="1">
      <alignment horizontal="center" vertical="center" shrinkToFit="1"/>
    </xf>
    <xf numFmtId="0" fontId="4" fillId="0" borderId="0" xfId="0" applyFont="1" applyAlignment="1">
      <alignment horizontal="center" vertical="center"/>
    </xf>
    <xf numFmtId="0" fontId="10" fillId="0" borderId="0" xfId="0" applyFont="1" applyAlignment="1">
      <alignment horizontal="center" vertical="center"/>
    </xf>
    <xf numFmtId="2" fontId="10" fillId="0" borderId="0" xfId="0" applyNumberFormat="1" applyFont="1" applyAlignment="1">
      <alignment horizontal="center" vertical="center"/>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0" xfId="0" applyFont="1" applyAlignment="1">
      <alignment horizontal="center" vertical="center" wrapText="1"/>
    </xf>
    <xf numFmtId="0" fontId="3" fillId="0" borderId="14" xfId="0" applyFont="1" applyBorder="1" applyAlignment="1">
      <alignment horizontal="center" vertical="center" wrapText="1"/>
    </xf>
    <xf numFmtId="0" fontId="0" fillId="4" borderId="0" xfId="0" applyFill="1" applyAlignment="1">
      <alignment horizontal="center" vertical="center" shrinkToFit="1"/>
    </xf>
    <xf numFmtId="0" fontId="35" fillId="11" borderId="126" xfId="0" applyFont="1" applyFill="1" applyBorder="1" applyAlignment="1">
      <alignment horizontal="left" vertical="top" wrapText="1"/>
    </xf>
    <xf numFmtId="0" fontId="35" fillId="11" borderId="22" xfId="0" applyFont="1" applyFill="1" applyBorder="1" applyAlignment="1">
      <alignment horizontal="left" vertical="top" wrapText="1"/>
    </xf>
    <xf numFmtId="0" fontId="4" fillId="0" borderId="16" xfId="0" applyFont="1" applyBorder="1" applyAlignment="1">
      <alignment horizontal="center" vertical="center"/>
    </xf>
    <xf numFmtId="0" fontId="4" fillId="0" borderId="2" xfId="0" applyFont="1" applyBorder="1" applyAlignment="1">
      <alignment horizontal="center" vertical="center"/>
    </xf>
    <xf numFmtId="0" fontId="4" fillId="0" borderId="2" xfId="0" applyFont="1" applyBorder="1" applyAlignment="1">
      <alignment horizontal="center" vertical="center" shrinkToFit="1"/>
    </xf>
    <xf numFmtId="176" fontId="4" fillId="0" borderId="2" xfId="0" applyNumberFormat="1" applyFont="1" applyBorder="1" applyAlignment="1">
      <alignment horizontal="center" vertic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1" fontId="3" fillId="0" borderId="2" xfId="0" applyNumberFormat="1" applyFont="1" applyBorder="1" applyAlignment="1">
      <alignment horizontal="center" vertical="center"/>
    </xf>
    <xf numFmtId="0" fontId="10" fillId="0" borderId="3" xfId="0" applyFont="1" applyBorder="1" applyAlignment="1">
      <alignment horizontal="center" vertical="center"/>
    </xf>
    <xf numFmtId="0" fontId="96" fillId="0" borderId="16" xfId="0" applyFont="1" applyBorder="1" applyAlignment="1">
      <alignment horizontal="left" vertical="center"/>
    </xf>
    <xf numFmtId="0" fontId="70" fillId="12" borderId="0" xfId="0" applyFont="1" applyFill="1" applyAlignment="1">
      <alignment vertical="center" wrapText="1"/>
    </xf>
    <xf numFmtId="0" fontId="70" fillId="0" borderId="0" xfId="0" applyFont="1" applyAlignment="1">
      <alignment vertical="center" wrapText="1"/>
    </xf>
    <xf numFmtId="0" fontId="5" fillId="0" borderId="8" xfId="0" applyFont="1" applyBorder="1" applyAlignment="1">
      <alignment horizontal="center" vertical="center"/>
    </xf>
    <xf numFmtId="0" fontId="5" fillId="0" borderId="9" xfId="0" applyFont="1" applyBorder="1" applyAlignment="1">
      <alignment horizontal="center" vertical="center"/>
    </xf>
    <xf numFmtId="1" fontId="12" fillId="0" borderId="2" xfId="0" applyNumberFormat="1" applyFont="1" applyBorder="1" applyAlignment="1">
      <alignment horizontal="left" vertical="center" shrinkToFit="1"/>
    </xf>
    <xf numFmtId="1" fontId="12" fillId="0" borderId="3" xfId="0" applyNumberFormat="1" applyFont="1" applyBorder="1" applyAlignment="1">
      <alignment horizontal="left" vertical="center" shrinkToFit="1"/>
    </xf>
    <xf numFmtId="1" fontId="12" fillId="0" borderId="2" xfId="0" applyNumberFormat="1" applyFont="1" applyBorder="1" applyAlignment="1">
      <alignment horizontal="center" vertical="center" shrinkToFit="1"/>
    </xf>
    <xf numFmtId="1" fontId="12" fillId="0" borderId="3" xfId="0" applyNumberFormat="1" applyFont="1" applyBorder="1" applyAlignment="1">
      <alignment horizontal="center" vertical="center" shrinkToFit="1"/>
    </xf>
    <xf numFmtId="0" fontId="47" fillId="14" borderId="126" xfId="0" applyFont="1" applyFill="1" applyBorder="1" applyAlignment="1">
      <alignment horizontal="left" vertical="center" shrinkToFit="1"/>
    </xf>
    <xf numFmtId="0" fontId="47" fillId="14" borderId="127" xfId="0" applyFont="1" applyFill="1" applyBorder="1" applyAlignment="1">
      <alignment horizontal="left" vertical="center" shrinkToFit="1"/>
    </xf>
    <xf numFmtId="0" fontId="67" fillId="12" borderId="13" xfId="0" applyFont="1" applyFill="1" applyBorder="1" applyAlignment="1">
      <alignment horizontal="left" vertical="top" wrapText="1"/>
    </xf>
    <xf numFmtId="0" fontId="5" fillId="12" borderId="13" xfId="0" applyFont="1" applyFill="1" applyBorder="1" applyAlignment="1">
      <alignment horizontal="left" vertical="center" wrapText="1"/>
    </xf>
    <xf numFmtId="0" fontId="5" fillId="12" borderId="13" xfId="0" applyFont="1" applyFill="1" applyBorder="1" applyAlignment="1">
      <alignment horizontal="center" vertical="center"/>
    </xf>
    <xf numFmtId="0" fontId="34" fillId="3" borderId="22" xfId="0" applyFont="1" applyFill="1" applyBorder="1" applyAlignment="1">
      <alignment horizontal="left" vertical="top" wrapText="1"/>
    </xf>
    <xf numFmtId="0" fontId="34" fillId="3" borderId="126" xfId="0" applyFont="1" applyFill="1" applyBorder="1" applyAlignment="1">
      <alignment horizontal="left" vertical="top" wrapText="1"/>
    </xf>
    <xf numFmtId="0" fontId="38" fillId="0" borderId="8" xfId="0" applyFont="1" applyBorder="1" applyAlignment="1">
      <alignment horizontal="left" vertical="center"/>
    </xf>
    <xf numFmtId="0" fontId="15" fillId="0" borderId="2" xfId="0" applyFont="1" applyBorder="1" applyAlignment="1">
      <alignment horizontal="right" vertical="center"/>
    </xf>
    <xf numFmtId="49" fontId="10" fillId="0" borderId="2" xfId="0" applyNumberFormat="1" applyFont="1" applyBorder="1" applyAlignment="1">
      <alignment horizontal="center" vertical="center" shrinkToFit="1"/>
    </xf>
    <xf numFmtId="188" fontId="10" fillId="2" borderId="2" xfId="0" applyNumberFormat="1" applyFont="1" applyFill="1" applyBorder="1" applyAlignment="1" applyProtection="1">
      <alignment horizontal="center" vertical="center" shrinkToFit="1"/>
      <protection locked="0"/>
    </xf>
    <xf numFmtId="49" fontId="5" fillId="0" borderId="1" xfId="0" applyNumberFormat="1" applyFont="1" applyBorder="1" applyAlignment="1" applyProtection="1">
      <alignment horizontal="center" vertical="center" shrinkToFit="1"/>
      <protection locked="0"/>
    </xf>
    <xf numFmtId="49" fontId="5" fillId="0" borderId="2" xfId="0" applyNumberFormat="1" applyFont="1" applyBorder="1" applyAlignment="1" applyProtection="1">
      <alignment horizontal="center" vertical="center" shrinkToFit="1"/>
      <protection locked="0"/>
    </xf>
    <xf numFmtId="49" fontId="5" fillId="0" borderId="3" xfId="0" applyNumberFormat="1" applyFont="1" applyBorder="1" applyAlignment="1" applyProtection="1">
      <alignment horizontal="center" vertical="center" shrinkToFit="1"/>
      <protection locked="0"/>
    </xf>
    <xf numFmtId="0" fontId="5" fillId="0" borderId="7" xfId="0" applyFont="1" applyBorder="1" applyAlignment="1">
      <alignment horizontal="center" vertical="center"/>
    </xf>
    <xf numFmtId="0" fontId="5" fillId="0" borderId="8" xfId="0" applyFont="1" applyBorder="1" applyAlignment="1">
      <alignment horizontal="center" vertical="center" shrinkToFit="1"/>
    </xf>
    <xf numFmtId="49" fontId="10" fillId="2" borderId="1" xfId="0" applyNumberFormat="1" applyFont="1" applyFill="1" applyBorder="1" applyAlignment="1" applyProtection="1">
      <alignment horizontal="left" vertical="center" indent="2" shrinkToFit="1"/>
      <protection locked="0"/>
    </xf>
    <xf numFmtId="49" fontId="10" fillId="2" borderId="2" xfId="0" applyNumberFormat="1" applyFont="1" applyFill="1" applyBorder="1" applyAlignment="1" applyProtection="1">
      <alignment horizontal="left" vertical="center" indent="2" shrinkToFit="1"/>
      <protection locked="0"/>
    </xf>
    <xf numFmtId="49" fontId="10" fillId="2" borderId="3" xfId="0" applyNumberFormat="1" applyFont="1" applyFill="1" applyBorder="1" applyAlignment="1" applyProtection="1">
      <alignment horizontal="left" vertical="center" indent="2" shrinkToFit="1"/>
      <protection locked="0"/>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178" fontId="6" fillId="2" borderId="2" xfId="0" applyNumberFormat="1" applyFont="1" applyFill="1" applyBorder="1" applyAlignment="1" applyProtection="1">
      <alignment horizontal="center" vertical="center" shrinkToFit="1"/>
      <protection locked="0"/>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6" fillId="0" borderId="17" xfId="0" applyFont="1" applyBorder="1" applyAlignment="1">
      <alignment horizontal="center" vertical="center"/>
    </xf>
    <xf numFmtId="189" fontId="10" fillId="2" borderId="1" xfId="0" applyNumberFormat="1" applyFont="1" applyFill="1" applyBorder="1" applyAlignment="1" applyProtection="1">
      <alignment horizontal="center" vertical="center" shrinkToFit="1"/>
      <protection locked="0"/>
    </xf>
    <xf numFmtId="189" fontId="10" fillId="2" borderId="2" xfId="0" applyNumberFormat="1" applyFont="1" applyFill="1" applyBorder="1" applyAlignment="1" applyProtection="1">
      <alignment horizontal="center" vertical="center" shrinkToFit="1"/>
      <protection locked="0"/>
    </xf>
    <xf numFmtId="0" fontId="36" fillId="5" borderId="43" xfId="0" applyFont="1" applyFill="1" applyBorder="1" applyAlignment="1">
      <alignment horizontal="center" vertical="center"/>
    </xf>
    <xf numFmtId="0" fontId="36" fillId="5" borderId="45" xfId="0" applyFont="1" applyFill="1" applyBorder="1" applyAlignment="1">
      <alignment horizontal="center" vertical="center"/>
    </xf>
    <xf numFmtId="0" fontId="12" fillId="0" borderId="0" xfId="0" applyFont="1" applyAlignment="1">
      <alignment horizontal="center" vertical="center"/>
    </xf>
    <xf numFmtId="0" fontId="5" fillId="2" borderId="0" xfId="0" applyFont="1" applyFill="1" applyAlignment="1" applyProtection="1">
      <alignment horizontal="center" vertical="center"/>
      <protection locked="0"/>
    </xf>
    <xf numFmtId="0" fontId="120" fillId="12" borderId="0" xfId="0" applyFont="1" applyFill="1" applyAlignment="1">
      <alignment horizontal="center" vertical="center" shrinkToFit="1"/>
    </xf>
    <xf numFmtId="0" fontId="122" fillId="0" borderId="1" xfId="0" applyFont="1" applyBorder="1" applyAlignment="1" applyProtection="1">
      <alignment horizontal="center" vertical="center" wrapText="1"/>
      <protection locked="0"/>
    </xf>
    <xf numFmtId="0" fontId="122" fillId="0" borderId="2" xfId="0" applyFont="1" applyBorder="1" applyAlignment="1" applyProtection="1">
      <alignment horizontal="center" vertical="center" wrapText="1"/>
      <protection locked="0"/>
    </xf>
    <xf numFmtId="0" fontId="122" fillId="0" borderId="3" xfId="0" applyFont="1" applyBorder="1" applyAlignment="1" applyProtection="1">
      <alignment horizontal="center" vertical="center" wrapText="1"/>
      <protection locked="0"/>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178" fontId="6" fillId="2" borderId="8" xfId="0" applyNumberFormat="1" applyFont="1" applyFill="1" applyBorder="1" applyAlignment="1" applyProtection="1">
      <alignment horizontal="center" vertical="center"/>
      <protection locked="0"/>
    </xf>
    <xf numFmtId="0" fontId="82" fillId="0" borderId="21" xfId="0" applyFont="1" applyBorder="1" applyAlignment="1">
      <alignment horizontal="center" vertical="center"/>
    </xf>
    <xf numFmtId="0" fontId="82" fillId="0" borderId="7" xfId="0" applyFont="1" applyBorder="1" applyAlignment="1">
      <alignment horizontal="center" vertical="center"/>
    </xf>
    <xf numFmtId="49" fontId="10" fillId="2" borderId="1" xfId="0" applyNumberFormat="1" applyFont="1" applyFill="1" applyBorder="1" applyAlignment="1" applyProtection="1">
      <alignment horizontal="center" vertical="center"/>
      <protection locked="0"/>
    </xf>
    <xf numFmtId="49" fontId="10" fillId="2" borderId="2" xfId="0" applyNumberFormat="1" applyFont="1" applyFill="1" applyBorder="1" applyAlignment="1" applyProtection="1">
      <alignment horizontal="center" vertical="center"/>
      <protection locked="0"/>
    </xf>
    <xf numFmtId="49" fontId="10" fillId="2" borderId="3" xfId="0" applyNumberFormat="1" applyFont="1" applyFill="1" applyBorder="1" applyAlignment="1" applyProtection="1">
      <alignment horizontal="center" vertical="center"/>
      <protection locked="0"/>
    </xf>
    <xf numFmtId="0" fontId="122" fillId="0" borderId="16" xfId="0" applyFont="1" applyBorder="1" applyAlignment="1">
      <alignment horizontal="left" vertical="center"/>
    </xf>
    <xf numFmtId="0" fontId="72" fillId="16" borderId="1" xfId="0" applyFont="1" applyFill="1" applyBorder="1" applyAlignment="1" applyProtection="1">
      <alignment horizontal="center" vertical="center" shrinkToFit="1"/>
      <protection locked="0"/>
    </xf>
    <xf numFmtId="0" fontId="72" fillId="16" borderId="2" xfId="0" applyFont="1" applyFill="1" applyBorder="1" applyAlignment="1" applyProtection="1">
      <alignment horizontal="center" vertical="center" shrinkToFit="1"/>
      <protection locked="0"/>
    </xf>
    <xf numFmtId="0" fontId="72" fillId="16" borderId="3" xfId="0" applyFont="1" applyFill="1" applyBorder="1" applyAlignment="1" applyProtection="1">
      <alignment horizontal="center" vertical="center" shrinkToFit="1"/>
      <protection locked="0"/>
    </xf>
    <xf numFmtId="0" fontId="54" fillId="0" borderId="16" xfId="0" applyFont="1" applyBorder="1" applyAlignment="1">
      <alignment horizontal="left" vertical="center" wrapText="1"/>
    </xf>
    <xf numFmtId="0" fontId="54" fillId="0" borderId="17" xfId="0" applyFont="1" applyBorder="1" applyAlignment="1">
      <alignment horizontal="left" vertical="center" wrapText="1"/>
    </xf>
    <xf numFmtId="0" fontId="6" fillId="0" borderId="1" xfId="0" applyFont="1" applyBorder="1" applyAlignment="1">
      <alignment horizontal="center" vertical="center"/>
    </xf>
    <xf numFmtId="0" fontId="6" fillId="0" borderId="2" xfId="0" applyFont="1" applyBorder="1" applyAlignment="1">
      <alignment horizontal="center" vertical="center"/>
    </xf>
    <xf numFmtId="49" fontId="10" fillId="2" borderId="1" xfId="0" applyNumberFormat="1" applyFont="1" applyFill="1" applyBorder="1" applyAlignment="1" applyProtection="1">
      <alignment horizontal="center" vertical="center" shrinkToFit="1"/>
      <protection locked="0"/>
    </xf>
    <xf numFmtId="49" fontId="10" fillId="2" borderId="2" xfId="0" applyNumberFormat="1" applyFont="1" applyFill="1" applyBorder="1" applyAlignment="1" applyProtection="1">
      <alignment horizontal="center" vertical="center" shrinkToFit="1"/>
      <protection locked="0"/>
    </xf>
    <xf numFmtId="49" fontId="10" fillId="2" borderId="3" xfId="0" applyNumberFormat="1" applyFont="1" applyFill="1" applyBorder="1" applyAlignment="1" applyProtection="1">
      <alignment horizontal="center" vertical="center" shrinkToFit="1"/>
      <protection locked="0"/>
    </xf>
    <xf numFmtId="0" fontId="12" fillId="0" borderId="16" xfId="0" applyFont="1" applyBorder="1" applyAlignment="1">
      <alignment vertical="center" wrapText="1"/>
    </xf>
    <xf numFmtId="0" fontId="12" fillId="0" borderId="16" xfId="0" applyFont="1" applyBorder="1">
      <alignment vertical="center"/>
    </xf>
    <xf numFmtId="49" fontId="3" fillId="16" borderId="146" xfId="0" applyNumberFormat="1" applyFont="1" applyFill="1" applyBorder="1" applyAlignment="1" applyProtection="1">
      <alignment horizontal="left" vertical="center" wrapText="1"/>
      <protection locked="0"/>
    </xf>
    <xf numFmtId="0" fontId="12" fillId="0" borderId="8" xfId="0" applyFont="1" applyBorder="1" applyAlignment="1">
      <alignment horizontal="left" vertical="center" wrapText="1" indent="2"/>
    </xf>
    <xf numFmtId="0" fontId="12" fillId="0" borderId="8" xfId="0" applyFont="1" applyBorder="1" applyAlignment="1">
      <alignment horizontal="left" vertical="center" indent="2"/>
    </xf>
    <xf numFmtId="0" fontId="12" fillId="0" borderId="0" xfId="0" applyFont="1" applyAlignment="1">
      <alignment horizontal="left" vertical="center" indent="2"/>
    </xf>
    <xf numFmtId="0" fontId="12" fillId="0" borderId="16" xfId="0" applyFont="1" applyBorder="1" applyAlignment="1">
      <alignment horizontal="left" vertical="center" indent="2"/>
    </xf>
    <xf numFmtId="0" fontId="12" fillId="0" borderId="134" xfId="0" applyFont="1" applyBorder="1" applyAlignment="1">
      <alignment horizontal="center" vertical="center"/>
    </xf>
    <xf numFmtId="0" fontId="3" fillId="16" borderId="146" xfId="0" applyFont="1" applyFill="1" applyBorder="1" applyAlignment="1" applyProtection="1">
      <alignment horizontal="center" vertical="center"/>
      <protection locked="0"/>
    </xf>
    <xf numFmtId="0" fontId="3" fillId="16" borderId="146" xfId="0" applyFont="1" applyFill="1" applyBorder="1" applyAlignment="1" applyProtection="1">
      <alignment horizontal="center" vertical="center" wrapText="1"/>
      <protection locked="0"/>
    </xf>
    <xf numFmtId="189" fontId="12" fillId="0" borderId="134" xfId="0" applyNumberFormat="1" applyFont="1" applyBorder="1" applyAlignment="1">
      <alignment horizontal="center" vertical="center" shrinkToFit="1"/>
    </xf>
    <xf numFmtId="0" fontId="12" fillId="0" borderId="134" xfId="0" applyFont="1" applyBorder="1" applyAlignment="1">
      <alignment horizontal="center" vertical="center" shrinkToFit="1"/>
    </xf>
    <xf numFmtId="0" fontId="12" fillId="0" borderId="148" xfId="0" applyFont="1" applyBorder="1" applyAlignment="1">
      <alignment horizontal="center" vertical="center"/>
    </xf>
    <xf numFmtId="49" fontId="3" fillId="16" borderId="148" xfId="0" applyNumberFormat="1" applyFont="1" applyFill="1" applyBorder="1" applyAlignment="1" applyProtection="1">
      <alignment horizontal="center" vertical="center"/>
      <protection locked="0"/>
    </xf>
    <xf numFmtId="0" fontId="3" fillId="0" borderId="148" xfId="0" applyFont="1" applyBorder="1" applyAlignment="1">
      <alignment horizontal="center" vertical="center"/>
    </xf>
    <xf numFmtId="0" fontId="10" fillId="0" borderId="148" xfId="0" applyFont="1" applyBorder="1" applyAlignment="1">
      <alignment horizontal="center" vertical="center" shrinkToFit="1"/>
    </xf>
    <xf numFmtId="0" fontId="3" fillId="2" borderId="16" xfId="0" applyFont="1" applyFill="1" applyBorder="1" applyAlignment="1" applyProtection="1">
      <alignment horizontal="center" vertical="center" shrinkToFit="1"/>
      <protection locked="0"/>
    </xf>
    <xf numFmtId="0" fontId="12" fillId="0" borderId="2" xfId="0" applyFont="1" applyBorder="1" applyAlignment="1">
      <alignment horizontal="center" vertical="center" wrapText="1"/>
    </xf>
    <xf numFmtId="0" fontId="12" fillId="0" borderId="2" xfId="0" applyFont="1" applyBorder="1">
      <alignment vertical="center"/>
    </xf>
    <xf numFmtId="0" fontId="4" fillId="0" borderId="16" xfId="0" applyFont="1" applyBorder="1" applyAlignment="1">
      <alignment vertical="center" wrapText="1"/>
    </xf>
    <xf numFmtId="0" fontId="4" fillId="0" borderId="16" xfId="0" applyFont="1" applyBorder="1">
      <alignment vertical="center"/>
    </xf>
    <xf numFmtId="0" fontId="121" fillId="0" borderId="2" xfId="0" applyFont="1" applyBorder="1" applyAlignment="1">
      <alignment horizontal="left" vertical="center"/>
    </xf>
    <xf numFmtId="0" fontId="8" fillId="12" borderId="194" xfId="0" applyFont="1" applyFill="1" applyBorder="1" applyAlignment="1">
      <alignment horizontal="center" vertical="center"/>
    </xf>
    <xf numFmtId="0" fontId="8" fillId="12" borderId="195" xfId="0" applyFont="1" applyFill="1" applyBorder="1" applyAlignment="1">
      <alignment horizontal="center" vertical="center"/>
    </xf>
    <xf numFmtId="0" fontId="8" fillId="12" borderId="196" xfId="0" applyFont="1" applyFill="1" applyBorder="1" applyAlignment="1">
      <alignment horizontal="center" vertical="center"/>
    </xf>
    <xf numFmtId="0" fontId="5" fillId="12" borderId="0" xfId="0" applyFont="1" applyFill="1" applyAlignment="1">
      <alignment horizontal="right" vertical="center"/>
    </xf>
    <xf numFmtId="0" fontId="5" fillId="16" borderId="0" xfId="0" applyFont="1" applyFill="1" applyAlignment="1" applyProtection="1">
      <alignment horizontal="center" vertical="center"/>
      <protection locked="0"/>
    </xf>
    <xf numFmtId="189" fontId="3" fillId="16" borderId="148" xfId="0" applyNumberFormat="1" applyFont="1" applyFill="1" applyBorder="1" applyAlignment="1" applyProtection="1">
      <alignment horizontal="center" vertical="center" shrinkToFit="1"/>
      <protection locked="0"/>
    </xf>
    <xf numFmtId="188" fontId="3" fillId="16" borderId="148" xfId="0" applyNumberFormat="1" applyFont="1" applyFill="1" applyBorder="1" applyAlignment="1" applyProtection="1">
      <alignment horizontal="center" vertical="center" shrinkToFit="1"/>
      <protection locked="0"/>
    </xf>
    <xf numFmtId="188" fontId="3" fillId="16" borderId="2" xfId="0" applyNumberFormat="1" applyFont="1" applyFill="1" applyBorder="1" applyAlignment="1" applyProtection="1">
      <alignment horizontal="center" vertical="center"/>
      <protection locked="0"/>
    </xf>
    <xf numFmtId="49" fontId="3" fillId="0" borderId="2" xfId="0" applyNumberFormat="1" applyFont="1" applyBorder="1" applyAlignment="1">
      <alignment horizontal="center" vertical="center" shrinkToFit="1"/>
    </xf>
    <xf numFmtId="0" fontId="12" fillId="0" borderId="148" xfId="0" applyFont="1" applyBorder="1" applyAlignment="1">
      <alignment horizontal="left" vertical="center" indent="1"/>
    </xf>
    <xf numFmtId="0" fontId="42" fillId="4" borderId="8" xfId="0" applyFont="1" applyFill="1" applyBorder="1" applyAlignment="1">
      <alignment horizontal="center" vertical="center" wrapText="1"/>
    </xf>
    <xf numFmtId="0" fontId="42" fillId="4" borderId="8" xfId="0" applyFont="1" applyFill="1" applyBorder="1" applyAlignment="1">
      <alignment horizontal="center" vertical="center"/>
    </xf>
    <xf numFmtId="0" fontId="42" fillId="4" borderId="9" xfId="0" applyFont="1" applyFill="1" applyBorder="1" applyAlignment="1">
      <alignment horizontal="center" vertical="center"/>
    </xf>
    <xf numFmtId="0" fontId="42" fillId="4" borderId="81" xfId="0" applyFont="1" applyFill="1" applyBorder="1" applyAlignment="1">
      <alignment horizontal="center" vertical="center"/>
    </xf>
    <xf numFmtId="0" fontId="42" fillId="4" borderId="82" xfId="0" applyFont="1" applyFill="1" applyBorder="1" applyAlignment="1">
      <alignment horizontal="center" vertical="center"/>
    </xf>
    <xf numFmtId="0" fontId="111" fillId="19" borderId="19" xfId="0" applyFont="1" applyFill="1" applyBorder="1" applyAlignment="1">
      <alignment horizontal="center" vertical="center" wrapText="1"/>
    </xf>
    <xf numFmtId="0" fontId="111" fillId="19" borderId="20" xfId="0" applyFont="1" applyFill="1" applyBorder="1" applyAlignment="1">
      <alignment horizontal="center" vertical="center" wrapText="1"/>
    </xf>
    <xf numFmtId="0" fontId="111" fillId="19" borderId="16" xfId="0" applyFont="1" applyFill="1" applyBorder="1" applyAlignment="1">
      <alignment horizontal="center" vertical="center" wrapText="1"/>
    </xf>
    <xf numFmtId="0" fontId="111" fillId="19" borderId="17" xfId="0" applyFont="1" applyFill="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0" xfId="0" applyFont="1" applyAlignment="1">
      <alignment horizontal="center" vertical="center" wrapText="1"/>
    </xf>
    <xf numFmtId="0" fontId="6" fillId="0" borderId="14" xfId="0" applyFont="1" applyBorder="1" applyAlignment="1">
      <alignment horizontal="center" vertical="center" wrapText="1"/>
    </xf>
    <xf numFmtId="0" fontId="6" fillId="0" borderId="17" xfId="0" applyFont="1" applyBorder="1" applyAlignment="1">
      <alignment horizontal="center" vertical="center" wrapText="1"/>
    </xf>
    <xf numFmtId="49" fontId="10" fillId="2" borderId="176" xfId="0" applyNumberFormat="1" applyFont="1" applyFill="1" applyBorder="1" applyAlignment="1" applyProtection="1">
      <alignment horizontal="center" vertical="center" shrinkToFit="1"/>
      <protection locked="0"/>
    </xf>
    <xf numFmtId="49" fontId="10" fillId="2" borderId="148" xfId="0" applyNumberFormat="1" applyFont="1" applyFill="1" applyBorder="1" applyAlignment="1" applyProtection="1">
      <alignment horizontal="center" vertical="center" shrinkToFit="1"/>
      <protection locked="0"/>
    </xf>
    <xf numFmtId="49" fontId="10" fillId="2" borderId="138" xfId="0" applyNumberFormat="1" applyFont="1" applyFill="1" applyBorder="1" applyAlignment="1" applyProtection="1">
      <alignment horizontal="center" vertical="center" shrinkToFit="1"/>
      <protection locked="0"/>
    </xf>
    <xf numFmtId="188" fontId="9" fillId="16" borderId="15" xfId="0" applyNumberFormat="1" applyFont="1" applyFill="1" applyBorder="1" applyAlignment="1" applyProtection="1">
      <alignment horizontal="center" vertical="center"/>
      <protection locked="0"/>
    </xf>
    <xf numFmtId="188" fontId="9" fillId="16" borderId="16" xfId="0" applyNumberFormat="1" applyFont="1" applyFill="1" applyBorder="1" applyAlignment="1" applyProtection="1">
      <alignment horizontal="center" vertical="center"/>
      <protection locked="0"/>
    </xf>
    <xf numFmtId="0" fontId="0" fillId="0" borderId="174" xfId="0" applyBorder="1" applyAlignment="1">
      <alignment horizontal="center" vertical="center"/>
    </xf>
    <xf numFmtId="0" fontId="0" fillId="0" borderId="175" xfId="0" applyBorder="1" applyAlignment="1">
      <alignment horizontal="center" vertical="center"/>
    </xf>
    <xf numFmtId="49" fontId="9" fillId="2" borderId="13" xfId="0" applyNumberFormat="1" applyFont="1" applyFill="1" applyBorder="1" applyAlignment="1" applyProtection="1">
      <alignment horizontal="center" vertical="center" wrapText="1"/>
      <protection locked="0"/>
    </xf>
    <xf numFmtId="49" fontId="9" fillId="2" borderId="0" xfId="0" applyNumberFormat="1" applyFont="1" applyFill="1" applyAlignment="1" applyProtection="1">
      <alignment horizontal="center" vertical="center" wrapText="1"/>
      <protection locked="0"/>
    </xf>
    <xf numFmtId="49" fontId="9" fillId="2" borderId="15" xfId="0" applyNumberFormat="1" applyFont="1" applyFill="1" applyBorder="1" applyAlignment="1" applyProtection="1">
      <alignment horizontal="center" vertical="center" wrapText="1"/>
      <protection locked="0"/>
    </xf>
    <xf numFmtId="49" fontId="9" fillId="2" borderId="16" xfId="0" applyNumberFormat="1" applyFont="1" applyFill="1" applyBorder="1" applyAlignment="1" applyProtection="1">
      <alignment horizontal="center" vertical="center" wrapText="1"/>
      <protection locked="0"/>
    </xf>
    <xf numFmtId="0" fontId="9" fillId="0" borderId="174" xfId="0" applyFont="1" applyBorder="1" applyAlignment="1">
      <alignment horizontal="center" vertical="center"/>
    </xf>
    <xf numFmtId="0" fontId="9" fillId="0" borderId="16" xfId="0" applyFont="1" applyBorder="1" applyAlignment="1">
      <alignment horizontal="center" vertical="center"/>
    </xf>
    <xf numFmtId="0" fontId="17" fillId="0" borderId="16" xfId="0" applyFont="1" applyBorder="1">
      <alignment vertical="center"/>
    </xf>
    <xf numFmtId="0" fontId="10" fillId="2" borderId="16" xfId="0" applyFont="1" applyFill="1" applyBorder="1" applyAlignment="1">
      <alignment horizontal="left" vertical="center" indent="1" shrinkToFit="1"/>
    </xf>
    <xf numFmtId="0" fontId="17" fillId="12" borderId="0" xfId="0" applyFont="1" applyFill="1" applyAlignment="1">
      <alignment horizontal="center" vertical="center"/>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10" fillId="2" borderId="2" xfId="0" applyFont="1" applyFill="1" applyBorder="1" applyAlignment="1">
      <alignment horizontal="center" vertical="center" shrinkToFit="1"/>
    </xf>
    <xf numFmtId="0" fontId="10" fillId="2" borderId="16" xfId="0" applyFont="1" applyFill="1" applyBorder="1" applyAlignment="1">
      <alignment horizontal="center" vertical="center" shrinkToFit="1"/>
    </xf>
    <xf numFmtId="0" fontId="6" fillId="12" borderId="191" xfId="0" applyFont="1" applyFill="1" applyBorder="1" applyAlignment="1">
      <alignment horizontal="center" vertical="center"/>
    </xf>
    <xf numFmtId="0" fontId="6" fillId="12" borderId="192" xfId="0" applyFont="1" applyFill="1" applyBorder="1" applyAlignment="1">
      <alignment horizontal="center" vertical="center"/>
    </xf>
    <xf numFmtId="0" fontId="6" fillId="12" borderId="193" xfId="0" applyFont="1" applyFill="1" applyBorder="1" applyAlignment="1">
      <alignment horizontal="center" vertical="center"/>
    </xf>
    <xf numFmtId="0" fontId="5" fillId="12" borderId="195" xfId="0" applyFont="1" applyFill="1" applyBorder="1" applyAlignment="1">
      <alignment horizontal="right" vertical="center"/>
    </xf>
    <xf numFmtId="0" fontId="5" fillId="12" borderId="196" xfId="0" applyFont="1" applyFill="1" applyBorder="1" applyAlignment="1">
      <alignment horizontal="right" vertical="center"/>
    </xf>
    <xf numFmtId="0" fontId="28" fillId="12" borderId="0" xfId="0" applyFont="1" applyFill="1" applyAlignment="1">
      <alignment vertical="center" wrapText="1"/>
    </xf>
    <xf numFmtId="0" fontId="17" fillId="0" borderId="16" xfId="0" applyFont="1" applyBorder="1" applyAlignment="1">
      <alignment horizontal="center" vertical="center" wrapText="1"/>
    </xf>
    <xf numFmtId="0" fontId="17" fillId="0" borderId="16" xfId="0" applyFont="1" applyBorder="1" applyAlignment="1">
      <alignment horizontal="center" vertical="center"/>
    </xf>
    <xf numFmtId="0" fontId="15" fillId="0" borderId="16" xfId="0" applyFont="1" applyBorder="1" applyAlignment="1">
      <alignment horizontal="center" vertical="center"/>
    </xf>
    <xf numFmtId="0" fontId="8" fillId="12" borderId="0" xfId="0" applyFont="1" applyFill="1" applyAlignment="1">
      <alignment horizontal="center" vertical="center"/>
    </xf>
    <xf numFmtId="0" fontId="121" fillId="12" borderId="0" xfId="0" applyFont="1" applyFill="1" applyAlignment="1">
      <alignment horizontal="center" vertical="top" wrapText="1"/>
    </xf>
    <xf numFmtId="0" fontId="12" fillId="12" borderId="0" xfId="0" applyFont="1" applyFill="1" applyAlignment="1">
      <alignment horizontal="center" vertical="center"/>
    </xf>
    <xf numFmtId="0" fontId="5" fillId="12" borderId="0" xfId="0" applyFont="1" applyFill="1" applyAlignment="1">
      <alignment horizontal="center" vertical="center"/>
    </xf>
    <xf numFmtId="1" fontId="10" fillId="0" borderId="2" xfId="0" applyNumberFormat="1" applyFont="1" applyBorder="1" applyAlignment="1">
      <alignment horizontal="center" vertical="center"/>
    </xf>
    <xf numFmtId="0" fontId="10" fillId="0" borderId="47" xfId="0" applyFont="1" applyBorder="1" applyAlignment="1">
      <alignment horizontal="center" vertical="center"/>
    </xf>
    <xf numFmtId="0" fontId="10" fillId="0" borderId="46" xfId="0" applyFont="1" applyBorder="1" applyAlignment="1">
      <alignment horizontal="center" vertical="center"/>
    </xf>
    <xf numFmtId="179" fontId="10" fillId="2" borderId="15" xfId="0" applyNumberFormat="1" applyFont="1" applyFill="1" applyBorder="1" applyAlignment="1" applyProtection="1">
      <alignment horizontal="center" vertical="center" shrinkToFit="1"/>
      <protection locked="0"/>
    </xf>
    <xf numFmtId="179" fontId="10" fillId="2" borderId="16" xfId="0" applyNumberFormat="1" applyFont="1" applyFill="1" applyBorder="1" applyAlignment="1" applyProtection="1">
      <alignment horizontal="center" vertical="center" shrinkToFit="1"/>
      <protection locked="0"/>
    </xf>
    <xf numFmtId="179" fontId="10" fillId="2" borderId="2" xfId="0" applyNumberFormat="1" applyFont="1" applyFill="1" applyBorder="1" applyAlignment="1" applyProtection="1">
      <alignment horizontal="center" vertical="center" shrinkToFit="1"/>
      <protection locked="0"/>
    </xf>
    <xf numFmtId="179" fontId="10" fillId="2" borderId="3" xfId="0" applyNumberFormat="1" applyFont="1" applyFill="1" applyBorder="1" applyAlignment="1" applyProtection="1">
      <alignment horizontal="center" vertical="center" shrinkToFit="1"/>
      <protection locked="0"/>
    </xf>
    <xf numFmtId="0" fontId="99" fillId="12" borderId="16" xfId="0" applyFont="1" applyFill="1" applyBorder="1" applyAlignment="1">
      <alignment horizontal="center" vertical="center" wrapText="1"/>
    </xf>
    <xf numFmtId="0" fontId="99" fillId="12" borderId="16" xfId="0" applyFont="1" applyFill="1" applyBorder="1" applyAlignment="1">
      <alignment horizontal="center" vertical="center"/>
    </xf>
    <xf numFmtId="178" fontId="3" fillId="0" borderId="10" xfId="0" applyNumberFormat="1" applyFont="1" applyBorder="1" applyAlignment="1">
      <alignment horizontal="center" vertical="center" wrapText="1"/>
    </xf>
    <xf numFmtId="178" fontId="3" fillId="0" borderId="11" xfId="0" applyNumberFormat="1" applyFont="1" applyBorder="1" applyAlignment="1">
      <alignment horizontal="center" vertical="center" wrapText="1"/>
    </xf>
    <xf numFmtId="178" fontId="3" fillId="0" borderId="12" xfId="0" applyNumberFormat="1" applyFont="1" applyBorder="1" applyAlignment="1">
      <alignment horizontal="center" vertical="center" wrapText="1"/>
    </xf>
    <xf numFmtId="178" fontId="3" fillId="0" borderId="15" xfId="0" applyNumberFormat="1" applyFont="1" applyBorder="1" applyAlignment="1">
      <alignment horizontal="center" vertical="center" wrapText="1"/>
    </xf>
    <xf numFmtId="178" fontId="3" fillId="0" borderId="16" xfId="0" applyNumberFormat="1" applyFont="1" applyBorder="1" applyAlignment="1">
      <alignment horizontal="center" vertical="center" wrapText="1"/>
    </xf>
    <xf numFmtId="178" fontId="3" fillId="0" borderId="17" xfId="0" applyNumberFormat="1" applyFont="1" applyBorder="1" applyAlignment="1">
      <alignment horizontal="center" vertical="center" wrapText="1"/>
    </xf>
    <xf numFmtId="0" fontId="111" fillId="19" borderId="18" xfId="0" applyFont="1" applyFill="1" applyBorder="1" applyAlignment="1">
      <alignment horizontal="center" vertical="center" wrapText="1"/>
    </xf>
    <xf numFmtId="0" fontId="111" fillId="19" borderId="15" xfId="0" applyFont="1" applyFill="1" applyBorder="1" applyAlignment="1">
      <alignment horizontal="center" vertical="center" wrapText="1"/>
    </xf>
    <xf numFmtId="0" fontId="9" fillId="0" borderId="43" xfId="0" applyFont="1" applyBorder="1" applyAlignment="1">
      <alignment horizontal="center" vertical="center"/>
    </xf>
    <xf numFmtId="0" fontId="9" fillId="0" borderId="44" xfId="0" applyFont="1" applyBorder="1" applyAlignment="1">
      <alignment horizontal="center" vertical="center"/>
    </xf>
    <xf numFmtId="0" fontId="9" fillId="0" borderId="110" xfId="0" applyFont="1" applyBorder="1" applyAlignment="1">
      <alignment horizontal="center" vertical="center"/>
    </xf>
    <xf numFmtId="0" fontId="9" fillId="0" borderId="45" xfId="0" applyFont="1" applyBorder="1" applyAlignment="1">
      <alignment horizontal="center" vertical="center"/>
    </xf>
    <xf numFmtId="179" fontId="10" fillId="2" borderId="199" xfId="0" applyNumberFormat="1" applyFont="1" applyFill="1" applyBorder="1" applyAlignment="1" applyProtection="1">
      <alignment horizontal="center" vertical="center" shrinkToFit="1"/>
      <protection locked="0"/>
    </xf>
    <xf numFmtId="179" fontId="10" fillId="2" borderId="200" xfId="0" applyNumberFormat="1" applyFont="1" applyFill="1" applyBorder="1" applyAlignment="1" applyProtection="1">
      <alignment horizontal="center" vertical="center" shrinkToFit="1"/>
      <protection locked="0"/>
    </xf>
    <xf numFmtId="179" fontId="10" fillId="2" borderId="201" xfId="0" applyNumberFormat="1" applyFont="1" applyFill="1" applyBorder="1" applyAlignment="1" applyProtection="1">
      <alignment horizontal="center" vertical="center" shrinkToFit="1"/>
      <protection locked="0"/>
    </xf>
    <xf numFmtId="0" fontId="10" fillId="0" borderId="7" xfId="0" applyFont="1" applyBorder="1" applyAlignment="1">
      <alignment horizontal="center" vertical="center"/>
    </xf>
    <xf numFmtId="0" fontId="15" fillId="4" borderId="7" xfId="0" applyFont="1" applyFill="1" applyBorder="1" applyAlignment="1">
      <alignment horizontal="center" vertical="center" wrapText="1"/>
    </xf>
    <xf numFmtId="0" fontId="15" fillId="4" borderId="8" xfId="0" applyFont="1" applyFill="1" applyBorder="1" applyAlignment="1">
      <alignment horizontal="center" vertical="center"/>
    </xf>
    <xf numFmtId="0" fontId="15" fillId="4" borderId="9" xfId="0" applyFont="1" applyFill="1" applyBorder="1" applyAlignment="1">
      <alignment horizontal="center" vertical="center"/>
    </xf>
    <xf numFmtId="0" fontId="15" fillId="4" borderId="13" xfId="0" applyFont="1" applyFill="1" applyBorder="1" applyAlignment="1">
      <alignment horizontal="center" vertical="center"/>
    </xf>
    <xf numFmtId="0" fontId="15" fillId="4" borderId="0" xfId="0" applyFont="1" applyFill="1" applyAlignment="1">
      <alignment horizontal="center" vertical="center"/>
    </xf>
    <xf numFmtId="0" fontId="15" fillId="4" borderId="14" xfId="0" applyFont="1" applyFill="1" applyBorder="1" applyAlignment="1">
      <alignment horizontal="center" vertical="center"/>
    </xf>
    <xf numFmtId="181" fontId="10" fillId="0" borderId="1" xfId="0" applyNumberFormat="1" applyFont="1" applyBorder="1" applyAlignment="1">
      <alignment horizontal="center" vertical="center"/>
    </xf>
    <xf numFmtId="181" fontId="10" fillId="0" borderId="2" xfId="0" applyNumberFormat="1" applyFont="1" applyBorder="1" applyAlignment="1">
      <alignment horizontal="center" vertical="center"/>
    </xf>
    <xf numFmtId="181" fontId="0" fillId="0" borderId="2" xfId="0" applyNumberFormat="1" applyBorder="1">
      <alignment vertical="center"/>
    </xf>
    <xf numFmtId="181" fontId="0" fillId="0" borderId="3" xfId="0" applyNumberFormat="1" applyBorder="1">
      <alignment vertical="center"/>
    </xf>
    <xf numFmtId="0" fontId="10" fillId="0" borderId="48" xfId="0" applyFont="1" applyBorder="1" applyAlignment="1">
      <alignment horizontal="center" vertical="center"/>
    </xf>
    <xf numFmtId="0" fontId="10" fillId="0" borderId="49" xfId="0" applyFont="1" applyBorder="1" applyAlignment="1">
      <alignment horizontal="center" vertical="center"/>
    </xf>
    <xf numFmtId="0" fontId="10" fillId="0" borderId="50" xfId="0" applyFont="1" applyBorder="1" applyAlignment="1">
      <alignment horizontal="center" vertical="center"/>
    </xf>
    <xf numFmtId="179" fontId="10" fillId="2" borderId="51" xfId="0" applyNumberFormat="1" applyFont="1" applyFill="1" applyBorder="1" applyAlignment="1" applyProtection="1">
      <alignment horizontal="center" vertical="center" shrinkToFit="1"/>
      <protection locked="0"/>
    </xf>
    <xf numFmtId="179" fontId="10" fillId="2" borderId="49" xfId="0" applyNumberFormat="1" applyFont="1" applyFill="1" applyBorder="1" applyAlignment="1" applyProtection="1">
      <alignment horizontal="center" vertical="center" shrinkToFit="1"/>
      <protection locked="0"/>
    </xf>
    <xf numFmtId="1" fontId="10" fillId="0" borderId="1" xfId="0" applyNumberFormat="1" applyFont="1" applyBorder="1" applyAlignment="1">
      <alignment horizontal="center" vertical="center"/>
    </xf>
    <xf numFmtId="0" fontId="10" fillId="0" borderId="52" xfId="0" applyFont="1" applyBorder="1" applyAlignment="1">
      <alignment horizontal="center"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3" fillId="0" borderId="50" xfId="0" applyFont="1" applyBorder="1" applyAlignment="1">
      <alignment horizontal="center" vertical="center"/>
    </xf>
    <xf numFmtId="1" fontId="3" fillId="0" borderId="51" xfId="0" applyNumberFormat="1" applyFont="1" applyBorder="1" applyAlignment="1">
      <alignment horizontal="center" vertical="center"/>
    </xf>
    <xf numFmtId="1" fontId="3" fillId="0" borderId="49" xfId="0" applyNumberFormat="1" applyFont="1" applyBorder="1" applyAlignment="1">
      <alignment horizontal="center" vertical="center"/>
    </xf>
    <xf numFmtId="0" fontId="10" fillId="0" borderId="53" xfId="0" applyFont="1" applyBorder="1" applyAlignment="1">
      <alignment horizontal="center" vertical="center"/>
    </xf>
    <xf numFmtId="0" fontId="15" fillId="0" borderId="0" xfId="0" applyFont="1" applyAlignment="1">
      <alignment horizontal="right" vertical="center"/>
    </xf>
    <xf numFmtId="179" fontId="10" fillId="2" borderId="1" xfId="0" applyNumberFormat="1" applyFont="1" applyFill="1" applyBorder="1" applyAlignment="1" applyProtection="1">
      <alignment horizontal="center" vertical="center" shrinkToFit="1"/>
      <protection locked="0"/>
    </xf>
    <xf numFmtId="0" fontId="4" fillId="0" borderId="0" xfId="0" applyFont="1" applyAlignment="1">
      <alignment horizontal="center" vertical="center" shrinkToFit="1"/>
    </xf>
    <xf numFmtId="176" fontId="4" fillId="0" borderId="0" xfId="0" applyNumberFormat="1" applyFont="1" applyAlignment="1">
      <alignment horizontal="center" vertical="center"/>
    </xf>
    <xf numFmtId="0" fontId="36" fillId="12" borderId="0" xfId="0" applyFont="1" applyFill="1" applyAlignment="1">
      <alignment horizontal="left" vertical="center" wrapText="1"/>
    </xf>
    <xf numFmtId="0" fontId="4" fillId="12" borderId="0" xfId="0" applyFont="1" applyFill="1" applyAlignment="1">
      <alignment horizontal="center" vertical="center"/>
    </xf>
    <xf numFmtId="0" fontId="4" fillId="12" borderId="0" xfId="0" applyFont="1" applyFill="1" applyAlignment="1">
      <alignment horizontal="center" vertical="center" shrinkToFit="1"/>
    </xf>
    <xf numFmtId="176" fontId="4" fillId="12" borderId="0" xfId="0" applyNumberFormat="1" applyFont="1" applyFill="1" applyAlignment="1">
      <alignment horizontal="center" vertical="center"/>
    </xf>
    <xf numFmtId="0" fontId="15" fillId="12" borderId="0" xfId="0" applyFont="1" applyFill="1" applyAlignment="1">
      <alignment horizontal="right" vertical="center"/>
    </xf>
    <xf numFmtId="0" fontId="12" fillId="12" borderId="0" xfId="0" applyFont="1" applyFill="1" applyAlignment="1">
      <alignment horizontal="left" vertical="top" wrapText="1"/>
    </xf>
    <xf numFmtId="0" fontId="54" fillId="12" borderId="0" xfId="0" applyFont="1" applyFill="1" applyAlignment="1">
      <alignment horizontal="left" vertical="center" wrapText="1"/>
    </xf>
    <xf numFmtId="0" fontId="54" fillId="0" borderId="110" xfId="0" applyFont="1" applyBorder="1" applyAlignment="1">
      <alignment horizontal="center" vertical="center"/>
    </xf>
    <xf numFmtId="0" fontId="54" fillId="0" borderId="121" xfId="0" applyFont="1" applyBorder="1" applyAlignment="1">
      <alignment horizontal="center" vertical="center"/>
    </xf>
    <xf numFmtId="0" fontId="4" fillId="0" borderId="110" xfId="0" applyFont="1" applyBorder="1" applyAlignment="1">
      <alignment horizontal="center" vertical="center"/>
    </xf>
    <xf numFmtId="0" fontId="4" fillId="0" borderId="121" xfId="0" applyFont="1" applyBorder="1" applyAlignment="1">
      <alignment horizontal="center" vertical="center"/>
    </xf>
    <xf numFmtId="0" fontId="12" fillId="12" borderId="0" xfId="0" applyFont="1" applyFill="1" applyAlignment="1">
      <alignment horizontal="left" vertical="center" wrapText="1"/>
    </xf>
    <xf numFmtId="0" fontId="6" fillId="12" borderId="1" xfId="0" applyFont="1" applyFill="1" applyBorder="1" applyAlignment="1">
      <alignment horizontal="center" vertical="center"/>
    </xf>
    <xf numFmtId="0" fontId="6" fillId="12" borderId="2" xfId="0" applyFont="1" applyFill="1" applyBorder="1" applyAlignment="1">
      <alignment horizontal="center" vertical="center"/>
    </xf>
    <xf numFmtId="0" fontId="6" fillId="12" borderId="3" xfId="0" applyFont="1" applyFill="1" applyBorder="1" applyAlignment="1">
      <alignment horizontal="center" vertical="center"/>
    </xf>
    <xf numFmtId="0" fontId="124" fillId="12" borderId="195" xfId="0" applyFont="1" applyFill="1" applyBorder="1" applyAlignment="1">
      <alignment horizontal="right" vertical="center"/>
    </xf>
    <xf numFmtId="0" fontId="124" fillId="12" borderId="196" xfId="0" applyFont="1" applyFill="1" applyBorder="1" applyAlignment="1">
      <alignment horizontal="right" vertical="center"/>
    </xf>
    <xf numFmtId="0" fontId="6" fillId="3" borderId="0" xfId="0" applyFont="1" applyFill="1" applyAlignment="1">
      <alignment horizontal="left" vertical="center" wrapText="1"/>
    </xf>
    <xf numFmtId="0" fontId="6" fillId="3" borderId="0" xfId="0" applyFont="1" applyFill="1" applyAlignment="1">
      <alignment horizontal="left" vertical="center"/>
    </xf>
    <xf numFmtId="0" fontId="3" fillId="12" borderId="0" xfId="0" applyFont="1" applyFill="1" applyAlignment="1">
      <alignment horizontal="center" vertical="top" wrapText="1"/>
    </xf>
    <xf numFmtId="0" fontId="5" fillId="12" borderId="0" xfId="0" applyFont="1" applyFill="1" applyAlignment="1">
      <alignment horizontal="center" vertical="center" wrapText="1"/>
    </xf>
    <xf numFmtId="0" fontId="5" fillId="12" borderId="16" xfId="0" applyFont="1" applyFill="1" applyBorder="1" applyAlignment="1">
      <alignment horizontal="center" vertical="center"/>
    </xf>
    <xf numFmtId="0" fontId="10" fillId="15" borderId="48" xfId="0" applyFont="1" applyFill="1" applyBorder="1" applyAlignment="1">
      <alignment horizontal="center" vertical="center" shrinkToFit="1"/>
    </xf>
    <xf numFmtId="0" fontId="10" fillId="15" borderId="49" xfId="0" applyFont="1" applyFill="1" applyBorder="1" applyAlignment="1">
      <alignment horizontal="center" vertical="center" shrinkToFit="1"/>
    </xf>
    <xf numFmtId="38" fontId="9" fillId="16" borderId="51" xfId="3" applyFont="1" applyFill="1" applyBorder="1" applyAlignment="1" applyProtection="1">
      <alignment horizontal="center" vertical="center"/>
      <protection locked="0"/>
    </xf>
    <xf numFmtId="38" fontId="9" fillId="16" borderId="49" xfId="3" applyFont="1" applyFill="1" applyBorder="1" applyAlignment="1" applyProtection="1">
      <alignment horizontal="center" vertical="center"/>
      <protection locked="0"/>
    </xf>
    <xf numFmtId="38" fontId="9" fillId="16" borderId="50" xfId="3" applyFont="1" applyFill="1" applyBorder="1" applyAlignment="1" applyProtection="1">
      <alignment horizontal="center" vertical="center"/>
      <protection locked="0"/>
    </xf>
    <xf numFmtId="0" fontId="10" fillId="0" borderId="51" xfId="0" applyFont="1" applyBorder="1" applyAlignment="1">
      <alignment horizontal="left" vertical="center"/>
    </xf>
    <xf numFmtId="0" fontId="10" fillId="0" borderId="49" xfId="0" applyFont="1" applyBorder="1" applyAlignment="1">
      <alignment horizontal="left" vertical="center"/>
    </xf>
    <xf numFmtId="0" fontId="10" fillId="0" borderId="50" xfId="0" applyFont="1" applyBorder="1" applyAlignment="1">
      <alignment horizontal="left" vertical="center"/>
    </xf>
    <xf numFmtId="0" fontId="12" fillId="0" borderId="51" xfId="0" applyFont="1" applyBorder="1" applyAlignment="1">
      <alignment horizontal="left" vertical="center" wrapText="1"/>
    </xf>
    <xf numFmtId="0" fontId="12" fillId="0" borderId="49" xfId="0" applyFont="1" applyBorder="1" applyAlignment="1">
      <alignment horizontal="left" vertical="center" wrapText="1"/>
    </xf>
    <xf numFmtId="0" fontId="12" fillId="0" borderId="53" xfId="0" applyFont="1" applyBorder="1" applyAlignment="1">
      <alignment horizontal="left" vertical="center" wrapText="1"/>
    </xf>
    <xf numFmtId="0" fontId="10" fillId="12" borderId="0" xfId="0" applyFont="1" applyFill="1" applyAlignment="1">
      <alignment horizontal="left" vertical="center" indent="1" shrinkToFi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xf>
    <xf numFmtId="0" fontId="7" fillId="4" borderId="9" xfId="0" applyFont="1" applyFill="1" applyBorder="1" applyAlignment="1">
      <alignment horizontal="center" vertical="center"/>
    </xf>
    <xf numFmtId="0" fontId="7" fillId="4" borderId="13" xfId="0" applyFont="1" applyFill="1" applyBorder="1" applyAlignment="1">
      <alignment horizontal="center" vertical="center"/>
    </xf>
    <xf numFmtId="0" fontId="7" fillId="4" borderId="0" xfId="0" applyFont="1" applyFill="1" applyAlignment="1">
      <alignment horizontal="center" vertical="center"/>
    </xf>
    <xf numFmtId="0" fontId="7" fillId="4" borderId="14" xfId="0" applyFont="1" applyFill="1" applyBorder="1" applyAlignment="1">
      <alignment horizontal="center" vertical="center"/>
    </xf>
    <xf numFmtId="0" fontId="4" fillId="0" borderId="192" xfId="0" applyFont="1" applyBorder="1" applyAlignment="1">
      <alignment horizontal="left" vertical="center" shrinkToFit="1"/>
    </xf>
    <xf numFmtId="0" fontId="0" fillId="0" borderId="192" xfId="0" applyBorder="1" applyAlignment="1">
      <alignment horizontal="left" vertical="center" shrinkToFit="1"/>
    </xf>
    <xf numFmtId="0" fontId="109" fillId="0" borderId="192" xfId="0" applyFont="1" applyBorder="1" applyAlignment="1">
      <alignment horizontal="left" vertical="center" shrinkToFit="1"/>
    </xf>
    <xf numFmtId="0" fontId="10" fillId="4" borderId="48" xfId="0" applyFont="1" applyFill="1" applyBorder="1" applyAlignment="1">
      <alignment horizontal="center" vertical="center" shrinkToFit="1"/>
    </xf>
    <xf numFmtId="0" fontId="10" fillId="4" borderId="49" xfId="0" applyFont="1" applyFill="1" applyBorder="1" applyAlignment="1">
      <alignment horizontal="center" vertical="center" shrinkToFit="1"/>
    </xf>
    <xf numFmtId="0" fontId="109" fillId="0" borderId="110" xfId="0" applyFont="1" applyBorder="1" applyAlignment="1">
      <alignment horizontal="left" vertical="center" shrinkToFit="1"/>
    </xf>
    <xf numFmtId="0" fontId="4" fillId="12" borderId="197" xfId="0" applyFont="1" applyFill="1" applyBorder="1" applyAlignment="1">
      <alignment horizontal="center" vertical="center" shrinkToFit="1"/>
    </xf>
    <xf numFmtId="0" fontId="0" fillId="0" borderId="197" xfId="0" applyBorder="1" applyAlignment="1">
      <alignment vertical="center" shrinkToFit="1"/>
    </xf>
    <xf numFmtId="0" fontId="3" fillId="12" borderId="0" xfId="0" applyFont="1" applyFill="1" applyAlignment="1">
      <alignment horizontal="left" wrapText="1"/>
    </xf>
    <xf numFmtId="0" fontId="0" fillId="12" borderId="0" xfId="0" applyFill="1" applyAlignment="1">
      <alignment horizontal="center" vertical="center"/>
    </xf>
    <xf numFmtId="0" fontId="0" fillId="12" borderId="13" xfId="0" applyFill="1" applyBorder="1" applyAlignment="1">
      <alignment horizontal="center" vertical="center" shrinkToFit="1"/>
    </xf>
    <xf numFmtId="0" fontId="0" fillId="12" borderId="114" xfId="0" applyFill="1" applyBorder="1" applyAlignment="1">
      <alignment horizontal="center" vertical="center" shrinkToFit="1"/>
    </xf>
    <xf numFmtId="191" fontId="3" fillId="12" borderId="191" xfId="0" applyNumberFormat="1" applyFont="1" applyFill="1" applyBorder="1" applyAlignment="1">
      <alignment horizontal="center" vertical="center" shrinkToFit="1"/>
    </xf>
    <xf numFmtId="191" fontId="3" fillId="12" borderId="192" xfId="0" applyNumberFormat="1" applyFont="1" applyFill="1" applyBorder="1" applyAlignment="1">
      <alignment horizontal="center" vertical="center" shrinkToFit="1"/>
    </xf>
    <xf numFmtId="191" fontId="3" fillId="12" borderId="193" xfId="0" applyNumberFormat="1" applyFont="1" applyFill="1" applyBorder="1" applyAlignment="1">
      <alignment horizontal="center" vertical="center" shrinkToFit="1"/>
    </xf>
    <xf numFmtId="192" fontId="0" fillId="12" borderId="0" xfId="0" applyNumberFormat="1" applyFill="1" applyAlignment="1">
      <alignment horizontal="right" vertical="center" shrinkToFit="1"/>
    </xf>
    <xf numFmtId="0" fontId="0" fillId="12" borderId="191" xfId="0" applyFill="1" applyBorder="1" applyAlignment="1">
      <alignment horizontal="center" vertical="center" shrinkToFit="1"/>
    </xf>
    <xf numFmtId="0" fontId="0" fillId="12" borderId="192" xfId="0" applyFill="1" applyBorder="1" applyAlignment="1">
      <alignment horizontal="center" vertical="center" shrinkToFit="1"/>
    </xf>
    <xf numFmtId="0" fontId="0" fillId="12" borderId="193" xfId="0" applyFill="1" applyBorder="1" applyAlignment="1">
      <alignment horizontal="center" vertical="center" shrinkToFit="1"/>
    </xf>
    <xf numFmtId="191" fontId="0" fillId="12" borderId="1" xfId="0" applyNumberFormat="1" applyFill="1" applyBorder="1" applyAlignment="1">
      <alignment horizontal="center" vertical="center" shrinkToFit="1"/>
    </xf>
    <xf numFmtId="191" fontId="0" fillId="12" borderId="2" xfId="0" applyNumberFormat="1" applyFill="1" applyBorder="1" applyAlignment="1">
      <alignment horizontal="center" vertical="center" shrinkToFit="1"/>
    </xf>
    <xf numFmtId="191" fontId="0" fillId="12" borderId="3" xfId="0" applyNumberFormat="1" applyFill="1" applyBorder="1" applyAlignment="1">
      <alignment horizontal="center" vertical="center" shrinkToFit="1"/>
    </xf>
    <xf numFmtId="0" fontId="0" fillId="12" borderId="14" xfId="0" applyFill="1" applyBorder="1" applyAlignment="1">
      <alignment horizontal="center" vertical="center" shrinkToFit="1"/>
    </xf>
    <xf numFmtId="0" fontId="10" fillId="0" borderId="16" xfId="0" applyFont="1" applyBorder="1" applyAlignment="1">
      <alignment horizontal="center" vertical="center" shrinkToFit="1"/>
    </xf>
    <xf numFmtId="0" fontId="7" fillId="12" borderId="0" xfId="0" applyFont="1" applyFill="1" applyAlignment="1">
      <alignment horizontal="left" vertical="top" wrapText="1"/>
    </xf>
    <xf numFmtId="0" fontId="10" fillId="0" borderId="16" xfId="0" applyFont="1" applyBorder="1" applyAlignment="1">
      <alignment horizontal="left" vertical="center" indent="1" shrinkToFi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10" fillId="0" borderId="2" xfId="0" applyFont="1" applyBorder="1" applyAlignment="1">
      <alignment horizontal="center" vertical="center" shrinkToFit="1"/>
    </xf>
    <xf numFmtId="0" fontId="6" fillId="0" borderId="83" xfId="0" applyFont="1" applyBorder="1" applyAlignment="1">
      <alignment horizontal="center" vertical="center"/>
    </xf>
    <xf numFmtId="0" fontId="6" fillId="0" borderId="81" xfId="0" applyFont="1" applyBorder="1" applyAlignment="1">
      <alignment horizontal="center" vertical="center"/>
    </xf>
    <xf numFmtId="0" fontId="6" fillId="0" borderId="82" xfId="0" applyFont="1" applyBorder="1" applyAlignment="1">
      <alignment horizontal="center" vertical="center"/>
    </xf>
    <xf numFmtId="0" fontId="12" fillId="0" borderId="18"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7" xfId="0" applyFont="1" applyBorder="1" applyAlignment="1">
      <alignment horizontal="center" vertical="center" wrapText="1"/>
    </xf>
    <xf numFmtId="0" fontId="6" fillId="0" borderId="13" xfId="0" applyFont="1" applyBorder="1" applyAlignment="1">
      <alignment horizontal="center" vertical="center"/>
    </xf>
    <xf numFmtId="0" fontId="6" fillId="0" borderId="0" xfId="0" applyFont="1" applyAlignment="1">
      <alignment horizontal="center" vertical="center"/>
    </xf>
    <xf numFmtId="0" fontId="0" fillId="0" borderId="2" xfId="0" applyBorder="1">
      <alignment vertical="center"/>
    </xf>
    <xf numFmtId="0" fontId="0" fillId="0" borderId="3" xfId="0" applyBorder="1">
      <alignment vertical="center"/>
    </xf>
    <xf numFmtId="176" fontId="12" fillId="0" borderId="2" xfId="0" applyNumberFormat="1" applyFont="1" applyBorder="1" applyAlignment="1">
      <alignment horizontal="center" vertical="center"/>
    </xf>
    <xf numFmtId="0" fontId="6" fillId="0" borderId="3" xfId="0" applyFont="1" applyBorder="1" applyAlignment="1">
      <alignment horizontal="center" vertical="center"/>
    </xf>
    <xf numFmtId="0" fontId="15" fillId="0" borderId="1"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2" fillId="2" borderId="1" xfId="0" applyFont="1" applyFill="1" applyBorder="1" applyAlignment="1" applyProtection="1">
      <alignment vertical="center" shrinkToFit="1"/>
      <protection locked="0"/>
    </xf>
    <xf numFmtId="0" fontId="12" fillId="2" borderId="2" xfId="0" applyFont="1" applyFill="1" applyBorder="1" applyAlignment="1" applyProtection="1">
      <alignment vertical="center" shrinkToFit="1"/>
      <protection locked="0"/>
    </xf>
    <xf numFmtId="0" fontId="12" fillId="2" borderId="3" xfId="0" applyFont="1" applyFill="1" applyBorder="1" applyAlignment="1" applyProtection="1">
      <alignment vertical="center" shrinkToFit="1"/>
      <protection locked="0"/>
    </xf>
    <xf numFmtId="0" fontId="12" fillId="2" borderId="1" xfId="0" applyFont="1" applyFill="1" applyBorder="1" applyAlignment="1" applyProtection="1">
      <alignment horizontal="center" vertical="center" shrinkToFit="1"/>
      <protection locked="0"/>
    </xf>
    <xf numFmtId="0" fontId="12" fillId="2" borderId="2" xfId="0" applyFont="1" applyFill="1" applyBorder="1" applyAlignment="1" applyProtection="1">
      <alignment horizontal="center" vertical="center" shrinkToFit="1"/>
      <protection locked="0"/>
    </xf>
    <xf numFmtId="179" fontId="12" fillId="2" borderId="1" xfId="0" applyNumberFormat="1" applyFont="1" applyFill="1" applyBorder="1" applyAlignment="1" applyProtection="1">
      <alignment horizontal="center" vertical="center" shrinkToFit="1"/>
      <protection locked="0"/>
    </xf>
    <xf numFmtId="179" fontId="12" fillId="2" borderId="2"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0" fontId="0" fillId="0" borderId="0" xfId="0" applyAlignment="1">
      <alignment horizontal="right" vertical="center"/>
    </xf>
    <xf numFmtId="0" fontId="0" fillId="0" borderId="0" xfId="0" applyAlignment="1">
      <alignment horizontal="center" vertical="center"/>
    </xf>
    <xf numFmtId="0" fontId="103" fillId="12" borderId="0" xfId="0" applyFont="1" applyFill="1" applyAlignment="1">
      <alignment horizontal="right" vertical="center"/>
    </xf>
    <xf numFmtId="1" fontId="54" fillId="12" borderId="0" xfId="0" applyNumberFormat="1" applyFont="1" applyFill="1" applyAlignment="1">
      <alignment horizontal="center" vertical="top" wrapText="1"/>
    </xf>
    <xf numFmtId="1" fontId="54" fillId="12" borderId="0" xfId="0" applyNumberFormat="1" applyFont="1" applyFill="1" applyAlignment="1">
      <alignment horizontal="left" vertical="top" wrapText="1"/>
    </xf>
    <xf numFmtId="0" fontId="17" fillId="12" borderId="0" xfId="0" applyFont="1" applyFill="1" applyAlignment="1">
      <alignment horizontal="left" vertical="top" wrapText="1"/>
    </xf>
    <xf numFmtId="0" fontId="7" fillId="12" borderId="0" xfId="0" applyFont="1" applyFill="1" applyAlignment="1">
      <alignment horizontal="left" vertical="center" wrapText="1"/>
    </xf>
    <xf numFmtId="0" fontId="0" fillId="0" borderId="16" xfId="0" applyBorder="1" applyAlignment="1">
      <alignment horizontal="right" vertical="center"/>
    </xf>
    <xf numFmtId="0" fontId="6" fillId="0" borderId="7" xfId="0" applyFont="1" applyBorder="1" applyAlignment="1">
      <alignment horizontal="right" vertical="center" wrapText="1"/>
    </xf>
    <xf numFmtId="0" fontId="6" fillId="0" borderId="8" xfId="0" applyFont="1" applyBorder="1" applyAlignment="1">
      <alignment horizontal="right" vertical="center" wrapText="1"/>
    </xf>
    <xf numFmtId="0" fontId="6" fillId="0" borderId="13" xfId="0" applyFont="1" applyBorder="1" applyAlignment="1">
      <alignment horizontal="right" vertical="center" wrapText="1"/>
    </xf>
    <xf numFmtId="0" fontId="6" fillId="0" borderId="0" xfId="0" applyFont="1" applyAlignment="1">
      <alignment horizontal="right" vertical="center" wrapText="1"/>
    </xf>
    <xf numFmtId="0" fontId="6" fillId="0" borderId="15" xfId="0" applyFont="1" applyBorder="1" applyAlignment="1">
      <alignment horizontal="right" vertical="center" wrapText="1"/>
    </xf>
    <xf numFmtId="0" fontId="6" fillId="0" borderId="16" xfId="0" applyFont="1" applyBorder="1" applyAlignment="1">
      <alignment horizontal="right" vertical="center" wrapText="1"/>
    </xf>
    <xf numFmtId="0" fontId="5" fillId="0" borderId="8" xfId="0" applyFont="1" applyBorder="1" applyAlignment="1">
      <alignment horizontal="right" vertical="center"/>
    </xf>
    <xf numFmtId="0" fontId="6" fillId="16" borderId="21" xfId="0" applyFont="1" applyFill="1" applyBorder="1" applyAlignment="1">
      <alignment horizontal="center" vertical="center"/>
    </xf>
    <xf numFmtId="0" fontId="6" fillId="16" borderId="198" xfId="0" applyFont="1" applyFill="1" applyBorder="1" applyAlignment="1">
      <alignment horizontal="center" vertical="center"/>
    </xf>
    <xf numFmtId="0" fontId="6" fillId="16" borderId="172" xfId="0" applyFont="1" applyFill="1" applyBorder="1" applyAlignment="1">
      <alignment horizontal="center" vertical="center"/>
    </xf>
    <xf numFmtId="0" fontId="6" fillId="16" borderId="1" xfId="0" applyFont="1" applyFill="1" applyBorder="1" applyAlignment="1">
      <alignment horizontal="center" vertical="center" wrapText="1"/>
    </xf>
    <xf numFmtId="0" fontId="6" fillId="16" borderId="3" xfId="0" applyFont="1" applyFill="1" applyBorder="1" applyAlignment="1">
      <alignment horizontal="center" vertical="center"/>
    </xf>
    <xf numFmtId="0" fontId="6" fillId="16" borderId="1" xfId="0" applyFont="1" applyFill="1" applyBorder="1" applyAlignment="1">
      <alignment horizontal="center" vertical="center"/>
    </xf>
    <xf numFmtId="0" fontId="6" fillId="16" borderId="2" xfId="0" applyFont="1" applyFill="1" applyBorder="1" applyAlignment="1">
      <alignment horizontal="center" vertical="center"/>
    </xf>
    <xf numFmtId="0" fontId="6" fillId="16" borderId="1" xfId="0" applyFont="1" applyFill="1" applyBorder="1" applyAlignment="1">
      <alignment horizontal="center" vertical="center" shrinkToFit="1"/>
    </xf>
    <xf numFmtId="0" fontId="6" fillId="16" borderId="3" xfId="0" applyFont="1" applyFill="1" applyBorder="1" applyAlignment="1">
      <alignment horizontal="center" vertical="center" shrinkToFit="1"/>
    </xf>
    <xf numFmtId="0" fontId="115" fillId="12" borderId="0" xfId="0" applyFont="1" applyFill="1" applyAlignment="1">
      <alignment horizontal="left" vertical="center"/>
    </xf>
    <xf numFmtId="0" fontId="6" fillId="12" borderId="1" xfId="0" quotePrefix="1" applyFont="1" applyFill="1" applyBorder="1" applyAlignment="1">
      <alignment horizontal="left" vertical="center"/>
    </xf>
    <xf numFmtId="0" fontId="6" fillId="12" borderId="3" xfId="0" applyFont="1" applyFill="1" applyBorder="1" applyAlignment="1">
      <alignment horizontal="left" vertical="center"/>
    </xf>
    <xf numFmtId="0" fontId="6" fillId="12" borderId="1" xfId="0" applyFont="1" applyFill="1" applyBorder="1" applyAlignment="1">
      <alignment horizontal="left" vertical="center"/>
    </xf>
    <xf numFmtId="0" fontId="9" fillId="16" borderId="21" xfId="0" applyFont="1" applyFill="1" applyBorder="1" applyAlignment="1">
      <alignment horizontal="center" vertical="center"/>
    </xf>
    <xf numFmtId="0" fontId="9" fillId="16" borderId="198" xfId="0" applyFont="1" applyFill="1" applyBorder="1" applyAlignment="1">
      <alignment horizontal="center" vertical="center"/>
    </xf>
    <xf numFmtId="0" fontId="9" fillId="16" borderId="172" xfId="0" applyFont="1" applyFill="1" applyBorder="1" applyAlignment="1">
      <alignment horizontal="center" vertical="center"/>
    </xf>
    <xf numFmtId="0" fontId="105" fillId="16" borderId="1" xfId="0" applyFont="1" applyFill="1" applyBorder="1" applyAlignment="1">
      <alignment horizontal="center" vertical="center" wrapText="1"/>
    </xf>
    <xf numFmtId="0" fontId="105" fillId="16" borderId="3" xfId="0" applyFont="1" applyFill="1" applyBorder="1" applyAlignment="1">
      <alignment horizontal="center" vertical="center"/>
    </xf>
    <xf numFmtId="0" fontId="8" fillId="4" borderId="0" xfId="0" applyFont="1" applyFill="1" applyAlignment="1">
      <alignment horizontal="left" vertical="center"/>
    </xf>
    <xf numFmtId="0" fontId="105" fillId="12" borderId="0" xfId="0" applyFont="1" applyFill="1" applyAlignment="1">
      <alignment horizontal="left" vertical="center"/>
    </xf>
    <xf numFmtId="0" fontId="114" fillId="19" borderId="8" xfId="0" applyFont="1" applyFill="1" applyBorder="1" applyAlignment="1">
      <alignment horizontal="center" vertical="center"/>
    </xf>
    <xf numFmtId="0" fontId="49" fillId="0" borderId="137" xfId="0" applyFont="1" applyBorder="1" applyAlignment="1">
      <alignment horizontal="left" vertical="center" indent="2" shrinkToFit="1"/>
    </xf>
    <xf numFmtId="0" fontId="49" fillId="0" borderId="0" xfId="0" applyFont="1" applyAlignment="1">
      <alignment horizontal="left" vertical="center" indent="2" shrinkToFit="1"/>
    </xf>
    <xf numFmtId="0" fontId="48" fillId="0" borderId="137" xfId="0" applyFont="1" applyBorder="1" applyAlignment="1">
      <alignment horizontal="left" vertical="center" indent="2" shrinkToFit="1"/>
    </xf>
    <xf numFmtId="0" fontId="48" fillId="0" borderId="0" xfId="0" applyFont="1" applyAlignment="1">
      <alignment horizontal="left" vertical="center" indent="2" shrinkToFit="1"/>
    </xf>
    <xf numFmtId="0" fontId="34" fillId="0" borderId="0" xfId="0" applyFont="1" applyAlignment="1">
      <alignment horizontal="left" vertical="center" wrapText="1"/>
    </xf>
    <xf numFmtId="0" fontId="34" fillId="0" borderId="141" xfId="0" applyFont="1" applyBorder="1" applyAlignment="1">
      <alignment horizontal="left" vertical="center" wrapText="1"/>
    </xf>
    <xf numFmtId="0" fontId="37" fillId="0" borderId="16" xfId="0" applyFont="1" applyBorder="1" applyAlignment="1">
      <alignment horizontal="center" vertical="center"/>
    </xf>
    <xf numFmtId="0" fontId="37" fillId="0" borderId="0" xfId="0" applyFont="1" applyAlignment="1">
      <alignment horizontal="center" vertical="center" shrinkToFit="1"/>
    </xf>
    <xf numFmtId="0" fontId="94" fillId="0" borderId="0" xfId="1" applyFont="1" applyAlignment="1">
      <alignment horizontal="left" vertical="center" indent="1"/>
    </xf>
    <xf numFmtId="0" fontId="57" fillId="0" borderId="0" xfId="0" applyFont="1" applyAlignment="1">
      <alignment horizontal="left" vertical="center" indent="1"/>
    </xf>
    <xf numFmtId="0" fontId="44" fillId="0" borderId="16" xfId="0" applyFont="1" applyBorder="1" applyAlignment="1" applyProtection="1">
      <alignment horizontal="right" vertical="center"/>
      <protection locked="0"/>
    </xf>
    <xf numFmtId="0" fontId="46" fillId="0" borderId="0" xfId="0" applyFont="1" applyAlignment="1">
      <alignment horizontal="left" vertical="center" shrinkToFit="1"/>
    </xf>
    <xf numFmtId="0" fontId="43" fillId="0" borderId="0" xfId="0" applyFont="1" applyAlignment="1">
      <alignment horizontal="center" vertical="center" shrinkToFit="1"/>
    </xf>
    <xf numFmtId="0" fontId="34" fillId="0" borderId="0" xfId="0" applyFont="1" applyAlignment="1">
      <alignment horizontal="right" vertical="center" indent="1"/>
    </xf>
    <xf numFmtId="0" fontId="34" fillId="0" borderId="141" xfId="0" applyFont="1" applyBorder="1" applyAlignment="1">
      <alignment horizontal="right" vertical="center" indent="1"/>
    </xf>
    <xf numFmtId="0" fontId="34" fillId="0" borderId="147" xfId="0" applyFont="1" applyBorder="1" applyAlignment="1">
      <alignment horizontal="left" vertical="center" indent="1" shrinkToFit="1"/>
    </xf>
    <xf numFmtId="0" fontId="34" fillId="0" borderId="148" xfId="0" applyFont="1" applyBorder="1" applyAlignment="1">
      <alignment horizontal="left" vertical="center" indent="1" shrinkToFit="1"/>
    </xf>
    <xf numFmtId="0" fontId="34" fillId="0" borderId="138" xfId="0" applyFont="1" applyBorder="1" applyAlignment="1">
      <alignment horizontal="left" vertical="center" indent="1" shrinkToFit="1"/>
    </xf>
    <xf numFmtId="0" fontId="48" fillId="0" borderId="137" xfId="0" applyFont="1" applyBorder="1" applyAlignment="1">
      <alignment horizontal="center" vertical="center" shrinkToFit="1"/>
    </xf>
    <xf numFmtId="0" fontId="48" fillId="0" borderId="0" xfId="0" applyFont="1" applyAlignment="1">
      <alignment horizontal="center" vertical="center" shrinkToFit="1"/>
    </xf>
    <xf numFmtId="0" fontId="43" fillId="4" borderId="0" xfId="0" applyFont="1" applyFill="1" applyAlignment="1">
      <alignment horizontal="center" vertical="center"/>
    </xf>
    <xf numFmtId="0" fontId="37" fillId="0" borderId="0" xfId="0" applyFont="1" applyAlignment="1">
      <alignment horizontal="left" vertical="center" wrapText="1"/>
    </xf>
    <xf numFmtId="0" fontId="49" fillId="0" borderId="0" xfId="0" applyFont="1" applyAlignment="1">
      <alignment horizontal="center" vertical="center"/>
    </xf>
    <xf numFmtId="0" fontId="118" fillId="19" borderId="0" xfId="0" applyFont="1" applyFill="1" applyAlignment="1">
      <alignment horizontal="center" vertical="center"/>
    </xf>
    <xf numFmtId="0" fontId="37" fillId="0" borderId="0" xfId="0" applyFont="1" applyAlignment="1">
      <alignment horizontal="left" vertical="center"/>
    </xf>
    <xf numFmtId="0" fontId="37" fillId="0" borderId="0" xfId="0" applyFont="1" applyAlignment="1">
      <alignment horizontal="center" vertical="center"/>
    </xf>
    <xf numFmtId="0" fontId="34" fillId="0" borderId="145" xfId="0" applyFont="1" applyBorder="1" applyAlignment="1">
      <alignment horizontal="left" vertical="center" indent="1" shrinkToFit="1"/>
    </xf>
    <xf numFmtId="0" fontId="34" fillId="0" borderId="146" xfId="0" applyFont="1" applyBorder="1" applyAlignment="1">
      <alignment horizontal="left" vertical="center" indent="1" shrinkToFit="1"/>
    </xf>
    <xf numFmtId="0" fontId="34" fillId="0" borderId="140" xfId="0" applyFont="1" applyBorder="1" applyAlignment="1">
      <alignment horizontal="left" vertical="center" indent="1" shrinkToFit="1"/>
    </xf>
    <xf numFmtId="0" fontId="34" fillId="0" borderId="95" xfId="0" applyFont="1" applyBorder="1" applyAlignment="1">
      <alignment horizontal="left" vertical="center" indent="1" shrinkToFit="1"/>
    </xf>
    <xf numFmtId="0" fontId="34" fillId="0" borderId="134" xfId="0" applyFont="1" applyBorder="1" applyAlignment="1">
      <alignment horizontal="left" vertical="center" indent="1" shrinkToFit="1"/>
    </xf>
    <xf numFmtId="0" fontId="34" fillId="0" borderId="139" xfId="0" applyFont="1" applyBorder="1" applyAlignment="1">
      <alignment horizontal="left" vertical="center" indent="1" shrinkToFit="1"/>
    </xf>
    <xf numFmtId="49" fontId="46" fillId="0" borderId="16" xfId="0" applyNumberFormat="1" applyFont="1" applyBorder="1" applyAlignment="1">
      <alignment horizontal="center" vertical="center"/>
    </xf>
    <xf numFmtId="0" fontId="88" fillId="0" borderId="23" xfId="0" applyFont="1" applyBorder="1" applyAlignment="1">
      <alignment horizontal="center" vertical="center" shrinkToFit="1"/>
    </xf>
    <xf numFmtId="0" fontId="87" fillId="18" borderId="23" xfId="0" applyFont="1" applyFill="1" applyBorder="1" applyAlignment="1" applyProtection="1">
      <alignment horizontal="center" vertical="center" shrinkToFit="1"/>
      <protection locked="0"/>
    </xf>
    <xf numFmtId="190" fontId="48" fillId="0" borderId="23" xfId="0" applyNumberFormat="1" applyFont="1" applyBorder="1" applyAlignment="1">
      <alignment horizontal="center" vertical="center" shrinkToFit="1"/>
    </xf>
    <xf numFmtId="0" fontId="75" fillId="0" borderId="13" xfId="2" applyFont="1" applyBorder="1">
      <alignment vertical="center"/>
    </xf>
    <xf numFmtId="0" fontId="75" fillId="0" borderId="0" xfId="2" applyFont="1">
      <alignment vertical="center"/>
    </xf>
    <xf numFmtId="0" fontId="75" fillId="0" borderId="0" xfId="2" applyFont="1" applyAlignment="1" applyProtection="1">
      <alignment horizontal="left" vertical="center"/>
      <protection locked="0"/>
    </xf>
    <xf numFmtId="0" fontId="75" fillId="0" borderId="14" xfId="2" applyFont="1" applyBorder="1" applyAlignment="1" applyProtection="1">
      <alignment horizontal="left" vertical="center"/>
      <protection locked="0"/>
    </xf>
    <xf numFmtId="181" fontId="10" fillId="2" borderId="51" xfId="0" applyNumberFormat="1" applyFont="1" applyFill="1" applyBorder="1" applyAlignment="1" applyProtection="1">
      <alignment horizontal="center" vertical="center"/>
      <protection locked="0"/>
    </xf>
    <xf numFmtId="181" fontId="10" fillId="2" borderId="49" xfId="0" applyNumberFormat="1" applyFont="1" applyFill="1" applyBorder="1" applyAlignment="1" applyProtection="1">
      <alignment horizontal="center" vertical="center"/>
      <protection locked="0"/>
    </xf>
    <xf numFmtId="181" fontId="0" fillId="0" borderId="49" xfId="0" applyNumberFormat="1" applyBorder="1">
      <alignment vertical="center"/>
    </xf>
    <xf numFmtId="181" fontId="0" fillId="0" borderId="50" xfId="0" applyNumberFormat="1" applyBorder="1">
      <alignment vertical="center"/>
    </xf>
    <xf numFmtId="0" fontId="55" fillId="0" borderId="23" xfId="0" applyFont="1" applyBorder="1" applyAlignment="1">
      <alignment horizontal="center" vertical="center"/>
    </xf>
    <xf numFmtId="0" fontId="55" fillId="0" borderId="125" xfId="0" applyFont="1" applyBorder="1" applyAlignment="1">
      <alignment horizontal="center" vertical="center"/>
    </xf>
    <xf numFmtId="0" fontId="55" fillId="0" borderId="124" xfId="0" applyFont="1" applyBorder="1" applyAlignment="1">
      <alignment horizontal="center" vertical="center"/>
    </xf>
    <xf numFmtId="0" fontId="9" fillId="0" borderId="28" xfId="0" applyFont="1" applyBorder="1" applyAlignment="1">
      <alignment horizontal="center" vertical="center"/>
    </xf>
    <xf numFmtId="0" fontId="9" fillId="0" borderId="23" xfId="0" applyFont="1" applyBorder="1" applyAlignment="1">
      <alignment horizontal="center" vertical="center"/>
    </xf>
    <xf numFmtId="0" fontId="55" fillId="0" borderId="1" xfId="0" applyFont="1" applyBorder="1" applyAlignment="1">
      <alignment horizontal="center" vertical="center"/>
    </xf>
    <xf numFmtId="0" fontId="55" fillId="0" borderId="2" xfId="0" applyFont="1" applyBorder="1" applyAlignment="1">
      <alignment horizontal="center" vertical="center"/>
    </xf>
    <xf numFmtId="0" fontId="55" fillId="0" borderId="3" xfId="0" applyFont="1" applyBorder="1" applyAlignment="1">
      <alignment horizontal="center" vertical="center"/>
    </xf>
    <xf numFmtId="0" fontId="55" fillId="0" borderId="29" xfId="0" applyFont="1" applyBorder="1" applyAlignment="1">
      <alignment horizontal="center" vertical="center"/>
    </xf>
    <xf numFmtId="0" fontId="9" fillId="0" borderId="84" xfId="0" applyFont="1" applyBorder="1" applyAlignment="1">
      <alignment horizontal="center" vertical="center"/>
    </xf>
    <xf numFmtId="0" fontId="9" fillId="0" borderId="85" xfId="0" applyFont="1" applyBorder="1" applyAlignment="1">
      <alignment horizontal="center" vertical="center"/>
    </xf>
    <xf numFmtId="0" fontId="55" fillId="0" borderId="51" xfId="0" applyFont="1" applyBorder="1" applyAlignment="1">
      <alignment horizontal="center" vertical="center"/>
    </xf>
    <xf numFmtId="0" fontId="55" fillId="0" borderId="49" xfId="0" applyFont="1" applyBorder="1" applyAlignment="1">
      <alignment horizontal="center" vertical="center"/>
    </xf>
    <xf numFmtId="0" fontId="55" fillId="0" borderId="50" xfId="0" applyFont="1" applyBorder="1" applyAlignment="1">
      <alignment horizontal="center" vertical="center"/>
    </xf>
    <xf numFmtId="0" fontId="55" fillId="0" borderId="85" xfId="0" applyFont="1" applyBorder="1" applyAlignment="1">
      <alignment horizontal="center" vertical="center"/>
    </xf>
    <xf numFmtId="0" fontId="55" fillId="0" borderId="86" xfId="0" applyFont="1" applyBorder="1" applyAlignment="1">
      <alignment horizontal="center" vertical="center"/>
    </xf>
    <xf numFmtId="185" fontId="5" fillId="0" borderId="0" xfId="0" applyNumberFormat="1" applyFont="1" applyAlignment="1">
      <alignment horizontal="distributed" vertical="center"/>
    </xf>
    <xf numFmtId="0" fontId="2" fillId="0" borderId="0" xfId="0" applyFont="1" applyAlignment="1">
      <alignment horizontal="right" vertical="center" indent="2"/>
    </xf>
    <xf numFmtId="0" fontId="41" fillId="0" borderId="0" xfId="0" applyFont="1" applyAlignment="1">
      <alignment horizontal="right" vertical="center"/>
    </xf>
    <xf numFmtId="0" fontId="9" fillId="0" borderId="25" xfId="0" applyFont="1" applyBorder="1" applyAlignment="1">
      <alignment horizontal="center" vertical="center"/>
    </xf>
    <xf numFmtId="0" fontId="9" fillId="0" borderId="26" xfId="0" applyFont="1" applyBorder="1" applyAlignment="1">
      <alignment horizontal="center" vertical="center"/>
    </xf>
    <xf numFmtId="0" fontId="9" fillId="0" borderId="27" xfId="0" applyFont="1" applyBorder="1" applyAlignment="1">
      <alignment horizontal="center" vertical="center"/>
    </xf>
    <xf numFmtId="0" fontId="9" fillId="0" borderId="0" xfId="0" applyFont="1" applyAlignment="1">
      <alignment horizontal="center" vertical="center"/>
    </xf>
    <xf numFmtId="0" fontId="41" fillId="0" borderId="136" xfId="0" applyFont="1" applyBorder="1" applyAlignment="1">
      <alignment horizontal="right" vertical="center"/>
    </xf>
    <xf numFmtId="0" fontId="41" fillId="0" borderId="11" xfId="0" applyFont="1" applyBorder="1" applyAlignment="1">
      <alignment horizontal="right" vertical="center"/>
    </xf>
    <xf numFmtId="0" fontId="0" fillId="0" borderId="11" xfId="0" applyBorder="1">
      <alignment vertical="center"/>
    </xf>
    <xf numFmtId="0" fontId="0" fillId="0" borderId="188" xfId="0" applyBorder="1">
      <alignment vertical="center"/>
    </xf>
    <xf numFmtId="0" fontId="0" fillId="0" borderId="189" xfId="0" applyBorder="1">
      <alignment vertical="center"/>
    </xf>
    <xf numFmtId="0" fontId="0" fillId="0" borderId="135" xfId="0" applyBorder="1">
      <alignment vertical="center"/>
    </xf>
    <xf numFmtId="0" fontId="0" fillId="0" borderId="190" xfId="0" applyBorder="1">
      <alignment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106" xfId="0" applyBorder="1" applyAlignment="1">
      <alignment horizontal="center" vertical="center"/>
    </xf>
    <xf numFmtId="0" fontId="6" fillId="0" borderId="106" xfId="0" applyFont="1" applyBorder="1" applyAlignment="1">
      <alignment horizontal="center" vertical="center"/>
    </xf>
    <xf numFmtId="0" fontId="6" fillId="0" borderId="109" xfId="0" applyFont="1" applyBorder="1" applyAlignment="1">
      <alignment horizontal="center" vertical="center"/>
    </xf>
    <xf numFmtId="0" fontId="6" fillId="0" borderId="24" xfId="0" applyFont="1" applyBorder="1" applyAlignment="1">
      <alignment horizontal="center" vertical="center"/>
    </xf>
    <xf numFmtId="0" fontId="6" fillId="0" borderId="91" xfId="0" applyFont="1" applyBorder="1" applyAlignment="1">
      <alignment horizontal="center" vertical="center"/>
    </xf>
    <xf numFmtId="0" fontId="0" fillId="0" borderId="90" xfId="0" applyBorder="1" applyAlignment="1">
      <alignment horizontal="center" vertical="center"/>
    </xf>
    <xf numFmtId="0" fontId="0" fillId="0" borderId="24" xfId="0" applyBorder="1" applyAlignment="1">
      <alignment horizontal="center" vertical="center"/>
    </xf>
    <xf numFmtId="0" fontId="0" fillId="0" borderId="92" xfId="0" applyBorder="1" applyAlignment="1">
      <alignment horizontal="center" vertical="center"/>
    </xf>
    <xf numFmtId="0" fontId="0" fillId="0" borderId="93" xfId="0" applyBorder="1" applyAlignment="1">
      <alignment horizontal="center" vertical="center"/>
    </xf>
    <xf numFmtId="0" fontId="56" fillId="0" borderId="0" xfId="0" applyFont="1" applyAlignment="1">
      <alignment horizontal="center" vertical="center" shrinkToFit="1"/>
    </xf>
    <xf numFmtId="0" fontId="132" fillId="7" borderId="23" xfId="0" applyFont="1" applyFill="1" applyBorder="1" applyAlignment="1">
      <alignment horizontal="center" vertical="center" shrinkToFit="1"/>
    </xf>
    <xf numFmtId="0" fontId="4" fillId="0" borderId="0" xfId="0" applyFont="1" applyAlignment="1">
      <alignment horizontal="right" vertical="center"/>
    </xf>
    <xf numFmtId="0" fontId="10" fillId="0" borderId="0" xfId="0" applyFont="1" applyAlignment="1">
      <alignment horizontal="center" vertical="top" wrapText="1"/>
    </xf>
    <xf numFmtId="0" fontId="9" fillId="0" borderId="43" xfId="0" applyFont="1" applyBorder="1" applyAlignment="1">
      <alignment horizontal="center" vertical="center" wrapText="1"/>
    </xf>
    <xf numFmtId="0" fontId="9" fillId="0" borderId="44" xfId="0" applyFont="1" applyBorder="1" applyAlignment="1">
      <alignment horizontal="center" vertical="center" wrapText="1"/>
    </xf>
    <xf numFmtId="0" fontId="9" fillId="0" borderId="45" xfId="0" applyFont="1" applyBorder="1" applyAlignment="1">
      <alignment horizontal="center" vertical="center" wrapText="1"/>
    </xf>
    <xf numFmtId="0" fontId="6" fillId="0" borderId="128" xfId="0" applyFont="1" applyBorder="1" applyAlignment="1">
      <alignment horizontal="center" vertical="center" wrapText="1"/>
    </xf>
    <xf numFmtId="49" fontId="10" fillId="2" borderId="4" xfId="0" applyNumberFormat="1" applyFont="1" applyFill="1" applyBorder="1" applyAlignment="1" applyProtection="1">
      <alignment horizontal="center" vertical="center" wrapText="1"/>
      <protection locked="0"/>
    </xf>
    <xf numFmtId="0" fontId="10" fillId="2" borderId="5" xfId="0" applyFont="1" applyFill="1" applyBorder="1" applyAlignment="1" applyProtection="1">
      <alignment horizontal="center" vertical="center" wrapText="1"/>
      <protection locked="0"/>
    </xf>
    <xf numFmtId="0" fontId="10" fillId="2" borderId="6" xfId="0" applyFont="1" applyFill="1" applyBorder="1" applyAlignment="1" applyProtection="1">
      <alignment horizontal="center" vertical="center" wrapText="1"/>
      <protection locked="0"/>
    </xf>
    <xf numFmtId="0" fontId="6" fillId="0" borderId="132" xfId="0" applyFont="1" applyBorder="1" applyAlignment="1">
      <alignment horizontal="center" vertical="center" wrapText="1"/>
    </xf>
    <xf numFmtId="0" fontId="6" fillId="0" borderId="119" xfId="0" applyFont="1" applyBorder="1" applyAlignment="1">
      <alignment horizontal="center" vertical="center" wrapText="1"/>
    </xf>
    <xf numFmtId="0" fontId="6" fillId="0" borderId="133" xfId="0" applyFont="1" applyBorder="1" applyAlignment="1">
      <alignment horizontal="center" vertical="center" wrapText="1"/>
    </xf>
    <xf numFmtId="0" fontId="6" fillId="0" borderId="47" xfId="0" applyFont="1" applyBorder="1" applyAlignment="1">
      <alignment horizontal="center" vertical="center"/>
    </xf>
    <xf numFmtId="0" fontId="6" fillId="0" borderId="114" xfId="0" applyFont="1" applyBorder="1" applyAlignment="1">
      <alignment horizontal="center" vertical="center"/>
    </xf>
    <xf numFmtId="0" fontId="6" fillId="0" borderId="129" xfId="0" applyFont="1" applyBorder="1" applyAlignment="1">
      <alignment horizontal="center" vertical="center" wrapText="1"/>
    </xf>
    <xf numFmtId="0" fontId="6" fillId="0" borderId="130" xfId="0" applyFont="1" applyBorder="1" applyAlignment="1">
      <alignment horizontal="center" vertical="center" wrapText="1"/>
    </xf>
    <xf numFmtId="49" fontId="9" fillId="2" borderId="10" xfId="0" applyNumberFormat="1" applyFont="1" applyFill="1" applyBorder="1" applyAlignment="1" applyProtection="1">
      <alignment horizontal="center" vertical="center" wrapText="1"/>
      <protection locked="0"/>
    </xf>
    <xf numFmtId="0" fontId="9" fillId="2" borderId="11" xfId="0" applyFont="1" applyFill="1" applyBorder="1" applyAlignment="1" applyProtection="1">
      <alignment horizontal="center" vertical="center" wrapText="1"/>
      <protection locked="0"/>
    </xf>
    <xf numFmtId="0" fontId="9" fillId="2" borderId="12" xfId="0" applyFont="1" applyFill="1" applyBorder="1" applyAlignment="1" applyProtection="1">
      <alignment horizontal="center" vertical="center" wrapText="1"/>
      <protection locked="0"/>
    </xf>
    <xf numFmtId="0" fontId="9" fillId="2" borderId="15" xfId="0" applyFont="1" applyFill="1" applyBorder="1" applyAlignment="1" applyProtection="1">
      <alignment horizontal="center" vertical="center" wrapText="1"/>
      <protection locked="0"/>
    </xf>
    <xf numFmtId="0" fontId="9" fillId="2" borderId="16" xfId="0" applyFont="1" applyFill="1" applyBorder="1" applyAlignment="1" applyProtection="1">
      <alignment horizontal="center" vertical="center" wrapText="1"/>
      <protection locked="0"/>
    </xf>
    <xf numFmtId="0" fontId="9" fillId="2" borderId="17" xfId="0" applyFont="1" applyFill="1" applyBorder="1" applyAlignment="1" applyProtection="1">
      <alignment horizontal="center" vertical="center" wrapText="1"/>
      <protection locked="0"/>
    </xf>
    <xf numFmtId="0" fontId="12" fillId="0" borderId="131" xfId="0" applyFont="1" applyBorder="1" applyAlignment="1">
      <alignment horizontal="center" vertical="center" wrapText="1"/>
    </xf>
    <xf numFmtId="0" fontId="12" fillId="0" borderId="132" xfId="0" applyFont="1" applyBorder="1" applyAlignment="1">
      <alignment horizontal="center" vertical="center" wrapText="1"/>
    </xf>
    <xf numFmtId="0" fontId="12" fillId="0" borderId="119" xfId="0" applyFont="1" applyBorder="1" applyAlignment="1">
      <alignment horizontal="center" vertical="center" wrapText="1"/>
    </xf>
    <xf numFmtId="0" fontId="12" fillId="0" borderId="122" xfId="0" applyFont="1" applyBorder="1" applyAlignment="1">
      <alignment horizontal="center" vertical="center" wrapText="1"/>
    </xf>
    <xf numFmtId="0" fontId="6" fillId="0" borderId="48" xfId="0" applyFont="1" applyBorder="1" applyAlignment="1">
      <alignment horizontal="center" vertical="center"/>
    </xf>
    <xf numFmtId="0" fontId="6" fillId="0" borderId="49" xfId="0" applyFont="1" applyBorder="1" applyAlignment="1">
      <alignment horizontal="center" vertical="center"/>
    </xf>
    <xf numFmtId="0" fontId="93" fillId="0" borderId="99" xfId="0" applyFont="1" applyBorder="1" applyAlignment="1">
      <alignment horizontal="center" vertical="center"/>
    </xf>
    <xf numFmtId="0" fontId="93" fillId="0" borderId="100" xfId="0" applyFont="1" applyBorder="1" applyAlignment="1">
      <alignment horizontal="center" vertical="center"/>
    </xf>
    <xf numFmtId="0" fontId="93" fillId="0" borderId="112" xfId="0" applyFont="1" applyBorder="1" applyAlignment="1">
      <alignment horizontal="center" vertical="center"/>
    </xf>
    <xf numFmtId="0" fontId="0" fillId="0" borderId="105" xfId="0" applyBorder="1" applyAlignment="1">
      <alignment horizontal="center" vertical="center"/>
    </xf>
    <xf numFmtId="0" fontId="9" fillId="0" borderId="99" xfId="0" applyFont="1" applyBorder="1" applyAlignment="1">
      <alignment horizontal="center" vertical="center"/>
    </xf>
    <xf numFmtId="0" fontId="9" fillId="0" borderId="100" xfId="0" applyFont="1" applyBorder="1" applyAlignment="1">
      <alignment horizontal="center" vertical="center"/>
    </xf>
    <xf numFmtId="0" fontId="9" fillId="0" borderId="112" xfId="0" applyFont="1" applyBorder="1" applyAlignment="1">
      <alignment horizontal="center" vertical="center"/>
    </xf>
    <xf numFmtId="0" fontId="0" fillId="0" borderId="165" xfId="0" applyBorder="1" applyAlignment="1">
      <alignment horizontal="center" vertical="center"/>
    </xf>
    <xf numFmtId="0" fontId="0" fillId="0" borderId="117" xfId="0" applyBorder="1" applyAlignment="1">
      <alignment horizontal="center" vertical="center"/>
    </xf>
    <xf numFmtId="0" fontId="0" fillId="0" borderId="100" xfId="0" applyBorder="1" applyAlignment="1">
      <alignment horizontal="center" vertical="center"/>
    </xf>
    <xf numFmtId="0" fontId="0" fillId="0" borderId="101" xfId="0" applyBorder="1" applyAlignment="1">
      <alignment horizontal="center" vertical="center"/>
    </xf>
    <xf numFmtId="0" fontId="0" fillId="0" borderId="102" xfId="0"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42" fillId="0" borderId="120" xfId="0" applyFont="1" applyBorder="1" applyAlignment="1">
      <alignment horizontal="center" vertical="center"/>
    </xf>
    <xf numFmtId="0" fontId="42" fillId="0" borderId="110" xfId="0" applyFont="1" applyBorder="1" applyAlignment="1">
      <alignment horizontal="center" vertical="center"/>
    </xf>
    <xf numFmtId="0" fontId="42" fillId="0" borderId="111" xfId="0" applyFont="1" applyBorder="1" applyAlignment="1">
      <alignment horizontal="center" vertical="center"/>
    </xf>
    <xf numFmtId="0" fontId="42" fillId="0" borderId="123" xfId="0" applyFont="1" applyBorder="1" applyAlignment="1">
      <alignment horizontal="center" vertical="center"/>
    </xf>
    <xf numFmtId="0" fontId="42" fillId="0" borderId="81" xfId="0" applyFont="1" applyBorder="1" applyAlignment="1">
      <alignment horizontal="center" vertical="center"/>
    </xf>
    <xf numFmtId="0" fontId="42" fillId="0" borderId="97" xfId="0" applyFont="1" applyBorder="1" applyAlignment="1">
      <alignment horizontal="center" vertical="center"/>
    </xf>
    <xf numFmtId="0" fontId="42" fillId="0" borderId="120" xfId="0" applyFont="1" applyBorder="1" applyAlignment="1">
      <alignment horizontal="center" vertical="center" shrinkToFit="1"/>
    </xf>
    <xf numFmtId="0" fontId="42" fillId="0" borderId="110" xfId="0" applyFont="1" applyBorder="1" applyAlignment="1">
      <alignment horizontal="center" vertical="center" shrinkToFit="1"/>
    </xf>
    <xf numFmtId="0" fontId="42" fillId="0" borderId="111" xfId="0" applyFont="1" applyBorder="1" applyAlignment="1">
      <alignment horizontal="center" vertical="center" shrinkToFit="1"/>
    </xf>
    <xf numFmtId="0" fontId="42" fillId="0" borderId="123" xfId="0" applyFont="1" applyBorder="1" applyAlignment="1">
      <alignment horizontal="center" vertical="center" shrinkToFit="1"/>
    </xf>
    <xf numFmtId="0" fontId="42" fillId="0" borderId="81" xfId="0" applyFont="1" applyBorder="1" applyAlignment="1">
      <alignment horizontal="center" vertical="center" shrinkToFit="1"/>
    </xf>
    <xf numFmtId="0" fontId="42" fillId="0" borderId="97" xfId="0" applyFont="1" applyBorder="1" applyAlignment="1">
      <alignment horizontal="center" vertical="center" shrinkToFit="1"/>
    </xf>
    <xf numFmtId="0" fontId="6" fillId="0" borderId="30" xfId="0" applyFont="1" applyBorder="1" applyAlignment="1">
      <alignment horizontal="center" vertical="center"/>
    </xf>
    <xf numFmtId="0" fontId="6" fillId="0" borderId="119" xfId="0" applyFont="1" applyBorder="1" applyAlignment="1">
      <alignment horizontal="center" vertical="center"/>
    </xf>
    <xf numFmtId="0" fontId="6" fillId="0" borderId="122" xfId="0" applyFont="1" applyBorder="1" applyAlignment="1">
      <alignment horizontal="center" vertical="center"/>
    </xf>
    <xf numFmtId="0" fontId="6" fillId="0" borderId="117" xfId="0" applyFont="1" applyBorder="1" applyAlignment="1">
      <alignment horizontal="center" vertical="center"/>
    </xf>
    <xf numFmtId="0" fontId="6" fillId="0" borderId="100" xfId="0" applyFont="1" applyBorder="1" applyAlignment="1">
      <alignment horizontal="center" vertical="center"/>
    </xf>
    <xf numFmtId="0" fontId="6" fillId="0" borderId="112" xfId="0" applyFont="1" applyBorder="1" applyAlignment="1">
      <alignment horizontal="center" vertical="center"/>
    </xf>
    <xf numFmtId="0" fontId="0" fillId="0" borderId="95" xfId="0" applyBorder="1" applyAlignment="1">
      <alignment horizontal="center" vertical="center"/>
    </xf>
    <xf numFmtId="0" fontId="0" fillId="0" borderId="96" xfId="0" applyBorder="1" applyAlignment="1">
      <alignment horizontal="center" vertical="center"/>
    </xf>
    <xf numFmtId="0" fontId="0" fillId="0" borderId="98" xfId="0" applyBorder="1" applyAlignment="1">
      <alignment horizontal="center" vertical="center"/>
    </xf>
    <xf numFmtId="0" fontId="0" fillId="0" borderId="107" xfId="0" applyBorder="1" applyAlignment="1">
      <alignment horizontal="center" vertical="center"/>
    </xf>
    <xf numFmtId="0" fontId="44" fillId="0" borderId="1" xfId="0" applyFont="1" applyBorder="1" applyAlignment="1">
      <alignment horizontal="center" vertical="center" shrinkToFit="1"/>
    </xf>
    <xf numFmtId="0" fontId="44" fillId="0" borderId="2" xfId="0" applyFont="1" applyBorder="1" applyAlignment="1">
      <alignment horizontal="center" vertical="center" shrinkToFit="1"/>
    </xf>
    <xf numFmtId="0" fontId="44" fillId="0" borderId="3" xfId="0" applyFont="1" applyBorder="1" applyAlignment="1">
      <alignment horizontal="center" vertical="center" shrinkToFit="1"/>
    </xf>
    <xf numFmtId="0" fontId="133" fillId="12" borderId="23" xfId="0" applyFont="1" applyFill="1" applyBorder="1" applyAlignment="1" applyProtection="1">
      <alignment horizontal="center" vertical="center" shrinkToFit="1"/>
      <protection locked="0"/>
    </xf>
    <xf numFmtId="190" fontId="48" fillId="0" borderId="1" xfId="0" applyNumberFormat="1" applyFont="1" applyBorder="1" applyAlignment="1">
      <alignment horizontal="center" vertical="center" shrinkToFit="1"/>
    </xf>
    <xf numFmtId="190" fontId="48" fillId="0" borderId="2" xfId="0" applyNumberFormat="1" applyFont="1" applyBorder="1" applyAlignment="1">
      <alignment horizontal="center" vertical="center" shrinkToFit="1"/>
    </xf>
    <xf numFmtId="190" fontId="48" fillId="0" borderId="3" xfId="0" applyNumberFormat="1" applyFont="1" applyBorder="1" applyAlignment="1">
      <alignment horizontal="center" vertical="center" shrinkToFit="1"/>
    </xf>
    <xf numFmtId="0" fontId="5" fillId="2" borderId="8" xfId="0" applyFont="1" applyFill="1" applyBorder="1" applyAlignment="1" applyProtection="1">
      <alignment horizontal="center" vertical="center"/>
      <protection locked="0"/>
    </xf>
    <xf numFmtId="0" fontId="0" fillId="0" borderId="120" xfId="0" applyBorder="1" applyAlignment="1">
      <alignment horizontal="center" vertical="center"/>
    </xf>
    <xf numFmtId="0" fontId="0" fillId="0" borderId="110" xfId="0" applyBorder="1" applyAlignment="1">
      <alignment horizontal="center" vertical="center"/>
    </xf>
    <xf numFmtId="0" fontId="0" fillId="0" borderId="121" xfId="0" applyBorder="1" applyAlignment="1">
      <alignment horizontal="center" vertical="center"/>
    </xf>
    <xf numFmtId="0" fontId="0" fillId="0" borderId="30" xfId="0" applyBorder="1" applyAlignment="1">
      <alignment horizontal="center" vertical="center"/>
    </xf>
    <xf numFmtId="0" fontId="0" fillId="0" borderId="119" xfId="0" applyBorder="1" applyAlignment="1">
      <alignment horizontal="center" vertical="center"/>
    </xf>
    <xf numFmtId="0" fontId="0" fillId="0" borderId="122" xfId="0" applyBorder="1" applyAlignment="1">
      <alignment horizontal="center" vertical="center"/>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131" xfId="0" applyFont="1" applyBorder="1" applyAlignment="1">
      <alignment horizontal="center" vertical="center" wrapText="1"/>
    </xf>
    <xf numFmtId="0" fontId="7" fillId="0" borderId="132" xfId="0" applyFont="1" applyBorder="1" applyAlignment="1">
      <alignment horizontal="center" vertical="center" wrapText="1"/>
    </xf>
    <xf numFmtId="0" fontId="7" fillId="0" borderId="119" xfId="0" applyFont="1" applyBorder="1" applyAlignment="1">
      <alignment horizontal="center" vertical="center" wrapText="1"/>
    </xf>
    <xf numFmtId="0" fontId="7" fillId="0" borderId="122" xfId="0" applyFont="1" applyBorder="1" applyAlignment="1">
      <alignment horizontal="center" vertical="center" wrapText="1"/>
    </xf>
    <xf numFmtId="0" fontId="88" fillId="0" borderId="1" xfId="0" applyFont="1" applyBorder="1" applyAlignment="1">
      <alignment horizontal="center" vertical="center" shrinkToFit="1"/>
    </xf>
    <xf numFmtId="0" fontId="88" fillId="0" borderId="2" xfId="0" applyFont="1" applyBorder="1" applyAlignment="1">
      <alignment horizontal="center" vertical="center" shrinkToFit="1"/>
    </xf>
    <xf numFmtId="0" fontId="88" fillId="0" borderId="3" xfId="0" applyFont="1" applyBorder="1" applyAlignment="1">
      <alignment horizontal="center" vertical="center" shrinkToFit="1"/>
    </xf>
    <xf numFmtId="49" fontId="10" fillId="2" borderId="15" xfId="0" applyNumberFormat="1" applyFont="1" applyFill="1" applyBorder="1" applyAlignment="1" applyProtection="1">
      <alignment horizontal="left" vertical="center" indent="2" shrinkToFit="1"/>
      <protection locked="0"/>
    </xf>
    <xf numFmtId="0" fontId="10" fillId="2" borderId="16" xfId="0" applyFont="1" applyFill="1" applyBorder="1" applyAlignment="1" applyProtection="1">
      <alignment horizontal="left" vertical="center" indent="2" shrinkToFit="1"/>
      <protection locked="0"/>
    </xf>
    <xf numFmtId="0" fontId="10" fillId="2" borderId="17" xfId="0" applyFont="1" applyFill="1" applyBorder="1" applyAlignment="1" applyProtection="1">
      <alignment horizontal="left" vertical="center" indent="2" shrinkToFit="1"/>
      <protection locked="0"/>
    </xf>
    <xf numFmtId="0" fontId="13" fillId="0" borderId="16" xfId="0" applyFont="1" applyBorder="1" applyAlignment="1">
      <alignment vertical="center" wrapText="1"/>
    </xf>
    <xf numFmtId="0" fontId="13" fillId="0" borderId="16" xfId="0" applyFont="1" applyBorder="1">
      <alignment vertical="center"/>
    </xf>
    <xf numFmtId="0" fontId="9" fillId="0" borderId="15" xfId="0" applyFont="1" applyBorder="1" applyAlignment="1">
      <alignment horizontal="center" vertical="center"/>
    </xf>
    <xf numFmtId="0" fontId="9" fillId="0" borderId="17" xfId="0" applyFont="1" applyBorder="1" applyAlignment="1">
      <alignment horizontal="center" vertical="center"/>
    </xf>
    <xf numFmtId="0" fontId="21" fillId="7" borderId="1" xfId="0" applyFont="1" applyFill="1" applyBorder="1" applyAlignment="1" applyProtection="1">
      <alignment horizontal="center" vertical="center"/>
      <protection locked="0"/>
    </xf>
    <xf numFmtId="0" fontId="21" fillId="7" borderId="2" xfId="0" applyFont="1" applyFill="1" applyBorder="1" applyAlignment="1" applyProtection="1">
      <alignment horizontal="center" vertical="center"/>
      <protection locked="0"/>
    </xf>
    <xf numFmtId="0" fontId="21" fillId="7" borderId="3" xfId="0" applyFont="1" applyFill="1" applyBorder="1" applyAlignment="1" applyProtection="1">
      <alignment horizontal="center" vertical="center"/>
      <protection locked="0"/>
    </xf>
    <xf numFmtId="0" fontId="26" fillId="0" borderId="16" xfId="0" applyFont="1" applyBorder="1" applyAlignment="1">
      <alignment horizontal="left" vertical="center" wrapText="1"/>
    </xf>
    <xf numFmtId="0" fontId="26" fillId="0" borderId="17" xfId="0" applyFont="1" applyBorder="1" applyAlignment="1">
      <alignment horizontal="left" vertical="center" wrapText="1"/>
    </xf>
    <xf numFmtId="0" fontId="0" fillId="0" borderId="99" xfId="0" applyBorder="1" applyAlignment="1">
      <alignment horizontal="center" vertical="center"/>
    </xf>
    <xf numFmtId="0" fontId="0" fillId="0" borderId="89" xfId="0" applyBorder="1" applyAlignment="1">
      <alignment horizontal="center" vertical="center"/>
    </xf>
    <xf numFmtId="0" fontId="0" fillId="0" borderId="113" xfId="0" applyBorder="1" applyAlignment="1">
      <alignment horizontal="center" vertical="center"/>
    </xf>
    <xf numFmtId="0" fontId="6" fillId="0" borderId="93" xfId="0" applyFont="1" applyBorder="1" applyAlignment="1">
      <alignment horizontal="center" vertical="center"/>
    </xf>
    <xf numFmtId="0" fontId="6" fillId="0" borderId="94" xfId="0" applyFont="1" applyBorder="1" applyAlignment="1">
      <alignment horizontal="center" vertical="center"/>
    </xf>
    <xf numFmtId="0" fontId="6" fillId="0" borderId="108" xfId="0" applyFont="1" applyBorder="1" applyAlignment="1">
      <alignment horizontal="center" vertical="center"/>
    </xf>
    <xf numFmtId="0" fontId="6" fillId="0" borderId="96" xfId="0" applyFont="1" applyBorder="1" applyAlignment="1">
      <alignment horizontal="center" vertical="center"/>
    </xf>
    <xf numFmtId="0" fontId="6" fillId="0" borderId="116" xfId="0" applyFont="1" applyBorder="1" applyAlignment="1">
      <alignment horizontal="center" vertical="center"/>
    </xf>
    <xf numFmtId="0" fontId="5" fillId="2" borderId="16" xfId="0" applyFont="1" applyFill="1" applyBorder="1" applyAlignment="1" applyProtection="1">
      <alignment horizontal="left" vertical="center" shrinkToFit="1"/>
      <protection locked="0"/>
    </xf>
    <xf numFmtId="0" fontId="28" fillId="0" borderId="0" xfId="0" applyFont="1" applyAlignment="1">
      <alignment vertical="center" wrapText="1"/>
    </xf>
    <xf numFmtId="0" fontId="5" fillId="2" borderId="2" xfId="0" applyFont="1" applyFill="1" applyBorder="1" applyAlignment="1" applyProtection="1">
      <alignment horizontal="center" vertical="center" shrinkToFit="1"/>
      <protection locked="0"/>
    </xf>
    <xf numFmtId="0" fontId="79" fillId="0" borderId="0" xfId="2" applyFont="1" applyAlignment="1">
      <alignment horizontal="center" vertical="center"/>
    </xf>
    <xf numFmtId="0" fontId="0" fillId="0" borderId="118" xfId="0" applyBorder="1" applyAlignment="1">
      <alignment horizontal="center" vertical="center"/>
    </xf>
    <xf numFmtId="0" fontId="0" fillId="0" borderId="115" xfId="0" applyBorder="1" applyAlignment="1">
      <alignment horizontal="center" vertical="center"/>
    </xf>
    <xf numFmtId="0" fontId="76" fillId="17" borderId="0" xfId="2" applyFont="1" applyFill="1" applyAlignment="1" applyProtection="1">
      <alignment horizontal="center" vertical="center"/>
      <protection locked="0"/>
    </xf>
    <xf numFmtId="0" fontId="75" fillId="0" borderId="0" xfId="2" applyFont="1" applyAlignment="1">
      <alignment horizontal="center" vertical="center"/>
    </xf>
    <xf numFmtId="0" fontId="76" fillId="0" borderId="0" xfId="2" applyFont="1">
      <alignment vertical="center"/>
    </xf>
    <xf numFmtId="0" fontId="76" fillId="0" borderId="0" xfId="2" applyFont="1" applyAlignment="1">
      <alignment horizontal="right" vertical="center"/>
    </xf>
    <xf numFmtId="0" fontId="6" fillId="0" borderId="21" xfId="0" applyFont="1" applyBorder="1" applyAlignment="1">
      <alignment horizontal="center" vertical="center"/>
    </xf>
    <xf numFmtId="0" fontId="10" fillId="2" borderId="1" xfId="0" applyFont="1" applyFill="1" applyBorder="1" applyAlignment="1" applyProtection="1">
      <alignment horizontal="center" vertical="center"/>
      <protection locked="0"/>
    </xf>
    <xf numFmtId="0" fontId="10" fillId="2" borderId="2" xfId="0" applyFont="1" applyFill="1" applyBorder="1" applyAlignment="1" applyProtection="1">
      <alignment horizontal="center" vertical="center"/>
      <protection locked="0"/>
    </xf>
    <xf numFmtId="0" fontId="10" fillId="2" borderId="3" xfId="0"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5" fillId="2" borderId="2" xfId="0" applyFont="1" applyFill="1" applyBorder="1" applyAlignment="1" applyProtection="1">
      <alignment horizontal="center" vertical="center"/>
      <protection locked="0"/>
    </xf>
    <xf numFmtId="0" fontId="36" fillId="10" borderId="25" xfId="0" applyFont="1" applyFill="1" applyBorder="1" applyAlignment="1">
      <alignment horizontal="center" vertical="center"/>
    </xf>
    <xf numFmtId="0" fontId="36" fillId="10" borderId="26" xfId="0" applyFont="1" applyFill="1" applyBorder="1" applyAlignment="1">
      <alignment horizontal="center" vertical="center"/>
    </xf>
    <xf numFmtId="0" fontId="36" fillId="10" borderId="27" xfId="0" applyFont="1" applyFill="1" applyBorder="1" applyAlignment="1">
      <alignment horizontal="center" vertical="center"/>
    </xf>
    <xf numFmtId="0" fontId="36" fillId="3" borderId="25" xfId="0" applyFont="1" applyFill="1" applyBorder="1" applyAlignment="1">
      <alignment horizontal="center" vertical="center"/>
    </xf>
    <xf numFmtId="0" fontId="36" fillId="3" borderId="26" xfId="0" applyFont="1" applyFill="1" applyBorder="1" applyAlignment="1">
      <alignment horizontal="center" vertical="center"/>
    </xf>
    <xf numFmtId="0" fontId="36" fillId="3" borderId="27" xfId="0" applyFont="1" applyFill="1" applyBorder="1" applyAlignment="1">
      <alignment horizontal="center" vertical="center"/>
    </xf>
    <xf numFmtId="183" fontId="34" fillId="0" borderId="70" xfId="0" applyNumberFormat="1" applyFont="1" applyBorder="1" applyAlignment="1">
      <alignment horizontal="center" vertical="center"/>
    </xf>
    <xf numFmtId="183" fontId="34" fillId="0" borderId="73" xfId="0" applyNumberFormat="1" applyFont="1" applyBorder="1" applyAlignment="1">
      <alignment horizontal="center" vertical="center"/>
    </xf>
    <xf numFmtId="0" fontId="37" fillId="13" borderId="77" xfId="0" applyFont="1" applyFill="1" applyBorder="1" applyAlignment="1">
      <alignment horizontal="center" vertical="top" wrapText="1"/>
    </xf>
    <xf numFmtId="0" fontId="37" fillId="13" borderId="78" xfId="0" applyFont="1" applyFill="1" applyBorder="1" applyAlignment="1">
      <alignment horizontal="center" vertical="top" wrapText="1"/>
    </xf>
    <xf numFmtId="0" fontId="0" fillId="0" borderId="78" xfId="0" applyBorder="1" applyAlignment="1">
      <alignment horizontal="center" vertical="center"/>
    </xf>
    <xf numFmtId="0" fontId="0" fillId="0" borderId="79" xfId="0" applyBorder="1" applyAlignment="1">
      <alignment horizontal="center" vertical="center"/>
    </xf>
    <xf numFmtId="0" fontId="34" fillId="15" borderId="170" xfId="0" applyFont="1" applyFill="1" applyBorder="1" applyAlignment="1">
      <alignment horizontal="center" vertical="center" wrapText="1"/>
    </xf>
    <xf numFmtId="0" fontId="34" fillId="15" borderId="168" xfId="0" applyFont="1" applyFill="1" applyBorder="1" applyAlignment="1">
      <alignment horizontal="center" vertical="center" wrapText="1"/>
    </xf>
    <xf numFmtId="0" fontId="34" fillId="15" borderId="179" xfId="0" applyFont="1" applyFill="1" applyBorder="1" applyAlignment="1">
      <alignment horizontal="center" vertical="center" wrapText="1"/>
    </xf>
    <xf numFmtId="0" fontId="37" fillId="15" borderId="156" xfId="0" applyFont="1" applyFill="1" applyBorder="1" applyAlignment="1">
      <alignment horizontal="center" vertical="center" wrapText="1"/>
    </xf>
    <xf numFmtId="0" fontId="37" fillId="15" borderId="155" xfId="0" applyFont="1" applyFill="1" applyBorder="1" applyAlignment="1">
      <alignment horizontal="center" vertical="center" wrapText="1"/>
    </xf>
    <xf numFmtId="0" fontId="35" fillId="15" borderId="153" xfId="0" applyFont="1" applyFill="1" applyBorder="1" applyAlignment="1">
      <alignment horizontal="center" vertical="center" wrapText="1" shrinkToFit="1"/>
    </xf>
    <xf numFmtId="0" fontId="35" fillId="15" borderId="151" xfId="0" applyFont="1" applyFill="1" applyBorder="1" applyAlignment="1">
      <alignment horizontal="center" vertical="center" wrapText="1" shrinkToFit="1"/>
    </xf>
    <xf numFmtId="0" fontId="37" fillId="15" borderId="154" xfId="0" applyFont="1" applyFill="1" applyBorder="1" applyAlignment="1">
      <alignment horizontal="center" vertical="center" wrapText="1"/>
    </xf>
    <xf numFmtId="0" fontId="37" fillId="15" borderId="180" xfId="0" applyFont="1" applyFill="1" applyBorder="1" applyAlignment="1">
      <alignment horizontal="center" vertical="center" wrapText="1"/>
    </xf>
    <xf numFmtId="0" fontId="35" fillId="15" borderId="152" xfId="0" applyFont="1" applyFill="1" applyBorder="1" applyAlignment="1">
      <alignment horizontal="center" vertical="center" wrapText="1" shrinkToFit="1"/>
    </xf>
    <xf numFmtId="0" fontId="35" fillId="15" borderId="181" xfId="0" applyFont="1" applyFill="1" applyBorder="1" applyAlignment="1">
      <alignment horizontal="center" vertical="center" wrapText="1" shrinkToFit="1"/>
    </xf>
    <xf numFmtId="0" fontId="34" fillId="3" borderId="170" xfId="0" applyFont="1" applyFill="1" applyBorder="1" applyAlignment="1">
      <alignment horizontal="center" vertical="center" wrapText="1"/>
    </xf>
    <xf numFmtId="0" fontId="34" fillId="3" borderId="168" xfId="0" applyFont="1" applyFill="1" applyBorder="1" applyAlignment="1">
      <alignment horizontal="center" vertical="center" wrapText="1"/>
    </xf>
    <xf numFmtId="0" fontId="34" fillId="3" borderId="179" xfId="0" applyFont="1" applyFill="1" applyBorder="1" applyAlignment="1">
      <alignment horizontal="center" vertical="center" wrapText="1"/>
    </xf>
    <xf numFmtId="0" fontId="37" fillId="3" borderId="156" xfId="0" applyFont="1" applyFill="1" applyBorder="1" applyAlignment="1">
      <alignment horizontal="center" vertical="center" wrapText="1"/>
    </xf>
    <xf numFmtId="0" fontId="37" fillId="3" borderId="155" xfId="0" applyFont="1" applyFill="1" applyBorder="1" applyAlignment="1">
      <alignment horizontal="center" vertical="center" wrapText="1"/>
    </xf>
    <xf numFmtId="0" fontId="35" fillId="3" borderId="153" xfId="0" applyFont="1" applyFill="1" applyBorder="1" applyAlignment="1">
      <alignment horizontal="center" vertical="center" wrapText="1" shrinkToFit="1"/>
    </xf>
    <xf numFmtId="0" fontId="35" fillId="3" borderId="151" xfId="0" applyFont="1" applyFill="1" applyBorder="1" applyAlignment="1">
      <alignment horizontal="center" vertical="center" wrapText="1" shrinkToFit="1"/>
    </xf>
    <xf numFmtId="0" fontId="37" fillId="3" borderId="154" xfId="0" applyFont="1" applyFill="1" applyBorder="1" applyAlignment="1">
      <alignment horizontal="center" vertical="center" wrapText="1"/>
    </xf>
    <xf numFmtId="0" fontId="37" fillId="3" borderId="180" xfId="0" applyFont="1" applyFill="1" applyBorder="1" applyAlignment="1">
      <alignment horizontal="center" vertical="center" wrapText="1"/>
    </xf>
    <xf numFmtId="0" fontId="35" fillId="3" borderId="152" xfId="0" applyFont="1" applyFill="1" applyBorder="1" applyAlignment="1">
      <alignment horizontal="center" vertical="center" wrapText="1" shrinkToFit="1"/>
    </xf>
    <xf numFmtId="0" fontId="35" fillId="3" borderId="181" xfId="0" applyFont="1" applyFill="1" applyBorder="1" applyAlignment="1">
      <alignment horizontal="center" vertical="center" wrapText="1" shrinkToFit="1"/>
    </xf>
    <xf numFmtId="0" fontId="34" fillId="15" borderId="149" xfId="0" applyFont="1" applyFill="1" applyBorder="1" applyAlignment="1">
      <alignment horizontal="center" vertical="center" wrapText="1"/>
    </xf>
    <xf numFmtId="0" fontId="34" fillId="3" borderId="149" xfId="0" applyFont="1" applyFill="1" applyBorder="1" applyAlignment="1">
      <alignment horizontal="center" vertical="center" wrapText="1"/>
    </xf>
  </cellXfs>
  <cellStyles count="4">
    <cellStyle name="ハイパーリンク" xfId="1" builtinId="8"/>
    <cellStyle name="桁区切り" xfId="3" builtinId="6"/>
    <cellStyle name="標準" xfId="0" builtinId="0"/>
    <cellStyle name="標準 2" xfId="2" xr:uid="{E98AA91F-C031-40BB-BF79-5103DAC6C96F}"/>
  </cellStyles>
  <dxfs count="66">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CC"/>
        </patternFill>
      </fill>
    </dxf>
    <dxf>
      <fill>
        <patternFill>
          <bgColor rgb="FFFFFFCC"/>
        </patternFill>
      </fill>
    </dxf>
    <dxf>
      <fill>
        <patternFill>
          <bgColor rgb="FFFFFFCC"/>
        </patternFill>
      </fill>
    </dxf>
    <dxf>
      <font>
        <b/>
        <i val="0"/>
        <color theme="0"/>
      </font>
      <fill>
        <patternFill>
          <bgColor theme="1" tint="4.9989318521683403E-2"/>
        </patternFill>
      </fill>
    </dxf>
    <dxf>
      <fill>
        <patternFill>
          <bgColor theme="0"/>
        </patternFill>
      </fill>
    </dxf>
    <dxf>
      <fill>
        <patternFill>
          <bgColor rgb="FFFFCCFF"/>
        </patternFill>
      </fill>
    </dxf>
    <dxf>
      <font>
        <color rgb="FFFF0000"/>
      </font>
    </dxf>
    <dxf>
      <font>
        <color rgb="FFFF0000"/>
      </font>
    </dxf>
    <dxf>
      <fill>
        <patternFill patternType="none">
          <bgColor auto="1"/>
        </patternFill>
      </fill>
    </dxf>
    <dxf>
      <fill>
        <patternFill patternType="none">
          <bgColor auto="1"/>
        </patternFill>
      </fill>
    </dxf>
    <dxf>
      <fill>
        <patternFill>
          <bgColor theme="0"/>
        </patternFill>
      </fill>
    </dxf>
    <dxf>
      <fill>
        <patternFill>
          <bgColor rgb="FFFFCCFF"/>
        </patternFill>
      </fill>
    </dxf>
    <dxf>
      <fill>
        <patternFill patternType="none">
          <bgColor auto="1"/>
        </patternFill>
      </fill>
    </dxf>
    <dxf>
      <fill>
        <patternFill patternType="none">
          <bgColor auto="1"/>
        </patternFill>
      </fill>
    </dxf>
    <dxf>
      <fill>
        <patternFill patternType="none">
          <bgColor auto="1"/>
        </patternFill>
      </fill>
    </dxf>
    <dxf>
      <font>
        <color rgb="FFFF0000"/>
      </font>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FF0000"/>
      </font>
    </dxf>
    <dxf>
      <font>
        <color rgb="FFFF0000"/>
      </font>
    </dxf>
    <dxf>
      <font>
        <color rgb="FFFF0000"/>
      </font>
    </dxf>
    <dxf>
      <fill>
        <patternFill patternType="none">
          <bgColor auto="1"/>
        </patternFill>
      </fill>
    </dxf>
    <dxf>
      <fill>
        <patternFill>
          <bgColor theme="0"/>
        </patternFill>
      </fill>
    </dxf>
    <dxf>
      <font>
        <b/>
        <i val="0"/>
        <color rgb="FFFF0000"/>
      </font>
    </dxf>
    <dxf>
      <fill>
        <patternFill>
          <bgColor rgb="FFFFCCFF"/>
        </patternFill>
      </fill>
    </dxf>
    <dxf>
      <fill>
        <patternFill patternType="none">
          <bgColor auto="1"/>
        </patternFill>
      </fill>
    </dxf>
    <dxf>
      <fill>
        <patternFill patternType="none">
          <bgColor auto="1"/>
        </patternFill>
      </fill>
    </dxf>
    <dxf>
      <fill>
        <patternFill patternType="none">
          <bgColor auto="1"/>
        </patternFill>
      </fill>
    </dxf>
    <dxf>
      <fill>
        <patternFill>
          <bgColor rgb="FF99FFC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rgb="FFFF64C8"/>
        </patternFill>
      </fill>
    </dxf>
    <dxf>
      <fill>
        <patternFill>
          <bgColor rgb="FF66FFCC"/>
        </patternFill>
      </fill>
    </dxf>
    <dxf>
      <fill>
        <patternFill>
          <bgColor rgb="FFFF64C8"/>
        </patternFill>
      </fill>
    </dxf>
    <dxf>
      <fill>
        <patternFill>
          <bgColor theme="0"/>
        </patternFill>
      </fill>
    </dxf>
    <dxf>
      <fill>
        <patternFill>
          <bgColor rgb="FFFF66CC"/>
        </patternFill>
      </fill>
    </dxf>
    <dxf>
      <fill>
        <patternFill>
          <bgColor theme="0"/>
        </patternFill>
      </fill>
    </dxf>
    <dxf>
      <fill>
        <patternFill>
          <bgColor theme="0"/>
        </patternFill>
      </fill>
    </dxf>
    <dxf>
      <fill>
        <patternFill patternType="none">
          <bgColor auto="1"/>
        </patternFill>
      </fill>
    </dxf>
    <dxf>
      <font>
        <color rgb="FF9C0006"/>
      </font>
      <fill>
        <patternFill>
          <bgColor rgb="FFFFC7CE"/>
        </patternFill>
      </fill>
    </dxf>
    <dxf>
      <font>
        <color theme="1"/>
      </font>
      <fill>
        <patternFill>
          <bgColor theme="0" tint="-0.14996795556505021"/>
        </patternFill>
      </fill>
    </dxf>
    <dxf>
      <font>
        <color theme="0"/>
      </font>
    </dxf>
    <dxf>
      <font>
        <color theme="0"/>
      </font>
    </dxf>
    <dxf>
      <fill>
        <patternFill>
          <bgColor theme="0"/>
        </patternFill>
      </fill>
    </dxf>
    <dxf>
      <font>
        <b/>
        <i val="0"/>
        <color theme="0"/>
      </font>
      <fill>
        <patternFill>
          <bgColor theme="0" tint="-0.499984740745262"/>
        </patternFill>
      </fill>
    </dxf>
  </dxfs>
  <tableStyles count="0" defaultTableStyle="TableStyleMedium2" defaultPivotStyle="PivotStyleLight16"/>
  <colors>
    <mruColors>
      <color rgb="FFFFCCCC"/>
      <color rgb="FFFFCCFF"/>
      <color rgb="FFFF33CC"/>
      <color rgb="FFFF66CC"/>
      <color rgb="FF0066FF"/>
      <color rgb="FFFF00FF"/>
      <color rgb="FFFFFFCC"/>
      <color rgb="FFFF9966"/>
      <color rgb="FF99FFCC"/>
      <color rgb="FF66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4.emf"/></Relationships>
</file>

<file path=xl/drawings/_rels/drawing4.xml.rels><?xml version="1.0" encoding="UTF-8" standalone="yes"?>
<Relationships xmlns="http://schemas.openxmlformats.org/package/2006/relationships"><Relationship Id="rId1" Type="http://schemas.openxmlformats.org/officeDocument/2006/relationships/image" Target="../media/image6.emf"/></Relationships>
</file>

<file path=xl/drawings/_rels/drawing5.xml.rels><?xml version="1.0" encoding="UTF-8" standalone="yes"?>
<Relationships xmlns="http://schemas.openxmlformats.org/package/2006/relationships"><Relationship Id="rId1" Type="http://schemas.openxmlformats.org/officeDocument/2006/relationships/image" Target="../media/image7.emf"/></Relationships>
</file>

<file path=xl/drawings/_rels/drawing7.xml.rels><?xml version="1.0" encoding="UTF-8" standalone="yes"?>
<Relationships xmlns="http://schemas.openxmlformats.org/package/2006/relationships"><Relationship Id="rId1" Type="http://schemas.openxmlformats.org/officeDocument/2006/relationships/image" Target="../media/image9.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8.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xdr:twoCellAnchor>
    <xdr:from>
      <xdr:col>5</xdr:col>
      <xdr:colOff>512</xdr:colOff>
      <xdr:row>5</xdr:row>
      <xdr:rowOff>232185</xdr:rowOff>
    </xdr:from>
    <xdr:to>
      <xdr:col>13</xdr:col>
      <xdr:colOff>346007</xdr:colOff>
      <xdr:row>6</xdr:row>
      <xdr:rowOff>177210</xdr:rowOff>
    </xdr:to>
    <xdr:pic>
      <xdr:nvPicPr>
        <xdr:cNvPr id="3" name="図 1">
          <a:extLst>
            <a:ext uri="{FF2B5EF4-FFF2-40B4-BE49-F238E27FC236}">
              <a16:creationId xmlns:a16="http://schemas.microsoft.com/office/drawing/2014/main" id="{4E044591-3096-94C2-633C-DA0328544E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22838" y="4031109"/>
          <a:ext cx="5838983" cy="19607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160020</xdr:colOff>
      <xdr:row>2</xdr:row>
      <xdr:rowOff>47625</xdr:rowOff>
    </xdr:from>
    <xdr:to>
      <xdr:col>55</xdr:col>
      <xdr:colOff>8021</xdr:colOff>
      <xdr:row>2</xdr:row>
      <xdr:rowOff>1912620</xdr:rowOff>
    </xdr:to>
    <xdr:sp macro="" textlink="">
      <xdr:nvSpPr>
        <xdr:cNvPr id="2" name="テキスト ボックス 1">
          <a:extLst>
            <a:ext uri="{FF2B5EF4-FFF2-40B4-BE49-F238E27FC236}">
              <a16:creationId xmlns:a16="http://schemas.microsoft.com/office/drawing/2014/main" id="{FEFFA456-4BBF-47B5-BA33-270E08451F14}"/>
            </a:ext>
          </a:extLst>
        </xdr:cNvPr>
        <xdr:cNvSpPr txBox="1"/>
      </xdr:nvSpPr>
      <xdr:spPr>
        <a:xfrm>
          <a:off x="160020" y="47625"/>
          <a:ext cx="6762148" cy="1864995"/>
        </a:xfrm>
        <a:prstGeom prst="rect">
          <a:avLst/>
        </a:prstGeom>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pPr>
            <a:lnSpc>
              <a:spcPts val="1300"/>
            </a:lnSpc>
          </a:pPr>
          <a:r>
            <a:rPr kumimoji="1" lang="en-US" altLang="ja-JP" sz="1100" b="1">
              <a:solidFill>
                <a:schemeClr val="accent5">
                  <a:lumMod val="50000"/>
                </a:schemeClr>
              </a:solidFill>
              <a:latin typeface="ＭＳ Ｐゴシック" panose="020B0600070205080204" pitchFamily="50" charset="-128"/>
              <a:ea typeface="ＭＳ Ｐゴシック" panose="020B0600070205080204" pitchFamily="50" charset="-128"/>
            </a:rPr>
            <a:t>【</a:t>
          </a:r>
          <a:r>
            <a:rPr kumimoji="1" lang="ja-JP" altLang="en-US" sz="1100" b="1">
              <a:solidFill>
                <a:schemeClr val="accent5">
                  <a:lumMod val="50000"/>
                </a:schemeClr>
              </a:solidFill>
              <a:latin typeface="ＭＳ Ｐゴシック" panose="020B0600070205080204" pitchFamily="50" charset="-128"/>
              <a:ea typeface="ＭＳ Ｐゴシック" panose="020B0600070205080204" pitchFamily="50" charset="-128"/>
            </a:rPr>
            <a:t>操作手順</a:t>
          </a:r>
          <a:r>
            <a:rPr kumimoji="1" lang="en-US" altLang="ja-JP" sz="1100" b="1">
              <a:solidFill>
                <a:schemeClr val="accent5">
                  <a:lumMod val="50000"/>
                </a:schemeClr>
              </a:solidFill>
              <a:latin typeface="ＭＳ Ｐゴシック" panose="020B0600070205080204" pitchFamily="50" charset="-128"/>
              <a:ea typeface="ＭＳ Ｐゴシック" panose="020B0600070205080204" pitchFamily="50" charset="-128"/>
            </a:rPr>
            <a:t>】</a:t>
          </a:r>
        </a:p>
        <a:p>
          <a:pPr>
            <a:lnSpc>
              <a:spcPts val="1300"/>
            </a:lnSpc>
          </a:pP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①　画面上部に</a:t>
          </a:r>
          <a:r>
            <a:rPr kumimoji="1" lang="ja-JP" altLang="en-US" sz="1100" b="1">
              <a:solidFill>
                <a:schemeClr val="accent5">
                  <a:lumMod val="50000"/>
                </a:schemeClr>
              </a:solidFill>
              <a:latin typeface="ＭＳ Ｐゴシック" panose="020B0600070205080204" pitchFamily="50" charset="-128"/>
              <a:ea typeface="ＭＳ Ｐゴシック" panose="020B0600070205080204" pitchFamily="50" charset="-128"/>
            </a:rPr>
            <a:t>「保護ビュー」のメッセージ（黄色の帯）</a:t>
          </a: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が表示されている場合は</a:t>
          </a:r>
          <a:r>
            <a:rPr kumimoji="1" lang="ja-JP" altLang="en-US" sz="1100" b="1">
              <a:solidFill>
                <a:schemeClr val="accent5">
                  <a:lumMod val="50000"/>
                </a:schemeClr>
              </a:solidFill>
              <a:latin typeface="ＭＳ Ｐゴシック" panose="020B0600070205080204" pitchFamily="50" charset="-128"/>
              <a:ea typeface="ＭＳ Ｐゴシック" panose="020B0600070205080204" pitchFamily="50" charset="-128"/>
            </a:rPr>
            <a:t>、「編集を有効にする</a:t>
          </a:r>
          <a:r>
            <a:rPr kumimoji="1" lang="en-US" altLang="ja-JP" sz="1100" b="1">
              <a:solidFill>
                <a:schemeClr val="accent5">
                  <a:lumMod val="50000"/>
                </a:schemeClr>
              </a:solidFill>
              <a:latin typeface="ＭＳ Ｐゴシック" panose="020B0600070205080204" pitchFamily="50" charset="-128"/>
              <a:ea typeface="ＭＳ Ｐゴシック" panose="020B0600070205080204" pitchFamily="50" charset="-128"/>
            </a:rPr>
            <a:t>(E)</a:t>
          </a:r>
          <a:r>
            <a:rPr kumimoji="1" lang="ja-JP" altLang="en-US" sz="1100" b="1">
              <a:solidFill>
                <a:schemeClr val="accent5">
                  <a:lumMod val="50000"/>
                </a:schemeClr>
              </a:solidFill>
              <a:latin typeface="ＭＳ Ｐゴシック" panose="020B0600070205080204" pitchFamily="50" charset="-128"/>
              <a:ea typeface="ＭＳ Ｐゴシック" panose="020B0600070205080204" pitchFamily="50" charset="-128"/>
            </a:rPr>
            <a:t>」ボタン</a:t>
          </a: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を</a:t>
          </a:r>
        </a:p>
        <a:p>
          <a:pPr>
            <a:lnSpc>
              <a:spcPts val="1300"/>
            </a:lnSpc>
          </a:pP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　　　クリックしてください。　→この操作により、</a:t>
          </a:r>
          <a:r>
            <a:rPr kumimoji="1" lang="en-US" altLang="ja-JP" sz="1100">
              <a:solidFill>
                <a:schemeClr val="accent5">
                  <a:lumMod val="50000"/>
                </a:schemeClr>
              </a:solidFill>
              <a:latin typeface="ＭＳ Ｐゴシック" panose="020B0600070205080204" pitchFamily="50" charset="-128"/>
              <a:ea typeface="ＭＳ Ｐゴシック" panose="020B0600070205080204" pitchFamily="50" charset="-128"/>
            </a:rPr>
            <a:t>Excel</a:t>
          </a: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への入力</a:t>
          </a:r>
          <a:r>
            <a:rPr kumimoji="1" lang="en-US" altLang="ja-JP" sz="1100">
              <a:solidFill>
                <a:schemeClr val="accent5">
                  <a:lumMod val="50000"/>
                </a:schemeClr>
              </a:solidFill>
              <a:latin typeface="ＭＳ Ｐゴシック" panose="020B0600070205080204" pitchFamily="50" charset="-128"/>
              <a:ea typeface="ＭＳ Ｐゴシック" panose="020B0600070205080204" pitchFamily="50" charset="-128"/>
            </a:rPr>
            <a:t>(</a:t>
          </a: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編集</a:t>
          </a:r>
          <a:r>
            <a:rPr kumimoji="1" lang="en-US" altLang="ja-JP" sz="1100">
              <a:solidFill>
                <a:schemeClr val="accent5">
                  <a:lumMod val="50000"/>
                </a:schemeClr>
              </a:solidFill>
              <a:latin typeface="ＭＳ Ｐゴシック" panose="020B0600070205080204" pitchFamily="50" charset="-128"/>
              <a:ea typeface="ＭＳ Ｐゴシック" panose="020B0600070205080204" pitchFamily="50" charset="-128"/>
            </a:rPr>
            <a:t>)</a:t>
          </a: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が可能となります。</a:t>
          </a:r>
        </a:p>
        <a:p>
          <a:pPr>
            <a:lnSpc>
              <a:spcPts val="1300"/>
            </a:lnSpc>
          </a:pPr>
          <a:endPar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②　入力する箇所（セル）には、</a:t>
          </a:r>
          <a:r>
            <a:rPr kumimoji="1" lang="ja-JP" altLang="en-US" sz="1100" b="1">
              <a:solidFill>
                <a:schemeClr val="accent5">
                  <a:lumMod val="50000"/>
                </a:schemeClr>
              </a:solidFill>
              <a:latin typeface="ＭＳ Ｐゴシック" panose="020B0600070205080204" pitchFamily="50" charset="-128"/>
              <a:ea typeface="ＭＳ Ｐゴシック" panose="020B0600070205080204" pitchFamily="50" charset="-128"/>
            </a:rPr>
            <a:t>グレーの網掛け</a:t>
          </a: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をしています。</a:t>
          </a:r>
        </a:p>
        <a:p>
          <a:pPr>
            <a:lnSpc>
              <a:spcPts val="1300"/>
            </a:lnSpc>
          </a:pPr>
          <a:r>
            <a:rPr kumimoji="1" lang="ja-JP" altLang="en-US" sz="1100">
              <a:solidFill>
                <a:schemeClr val="accent5">
                  <a:lumMod val="50000"/>
                </a:schemeClr>
              </a:solidFill>
              <a:latin typeface="ＭＳ Ｐゴシック" panose="020B0600070205080204" pitchFamily="50" charset="-128"/>
              <a:ea typeface="ＭＳ Ｐゴシック" panose="020B0600070205080204" pitchFamily="50" charset="-128"/>
            </a:rPr>
            <a:t>　　　</a:t>
          </a:r>
          <a:r>
            <a:rPr kumimoji="1" lang="ja-JP" altLang="en-US" sz="1100" b="1" u="sng">
              <a:solidFill>
                <a:schemeClr val="accent5">
                  <a:lumMod val="50000"/>
                </a:schemeClr>
              </a:solidFill>
              <a:latin typeface="ＭＳ Ｐゴシック" panose="020B0600070205080204" pitchFamily="50" charset="-128"/>
              <a:ea typeface="ＭＳ Ｐゴシック" panose="020B0600070205080204" pitchFamily="50" charset="-128"/>
            </a:rPr>
            <a:t>「レベル」「保有資格」</a:t>
          </a:r>
          <a:r>
            <a:rPr kumimoji="1" lang="ja-JP" altLang="en-US" sz="1100" u="sng">
              <a:solidFill>
                <a:schemeClr val="accent5">
                  <a:lumMod val="50000"/>
                </a:schemeClr>
              </a:solidFill>
              <a:latin typeface="ＭＳ Ｐゴシック" panose="020B0600070205080204" pitchFamily="50" charset="-128"/>
              <a:ea typeface="ＭＳ Ｐゴシック" panose="020B0600070205080204" pitchFamily="50" charset="-128"/>
            </a:rPr>
            <a:t>は、入力箇所にカーソルを合わせると表示される</a:t>
          </a:r>
          <a:r>
            <a:rPr kumimoji="1" lang="ja-JP" altLang="en-US" sz="1100" b="1" u="sng">
              <a:solidFill>
                <a:schemeClr val="accent5">
                  <a:lumMod val="50000"/>
                </a:schemeClr>
              </a:solidFill>
              <a:latin typeface="ＭＳ Ｐゴシック" panose="020B0600070205080204" pitchFamily="50" charset="-128"/>
              <a:ea typeface="ＭＳ Ｐゴシック" panose="020B0600070205080204" pitchFamily="50" charset="-128"/>
            </a:rPr>
            <a:t>「プルダウンの三角（▼）マーク」</a:t>
          </a:r>
        </a:p>
        <a:p>
          <a:pPr>
            <a:lnSpc>
              <a:spcPts val="1300"/>
            </a:lnSpc>
          </a:pPr>
          <a:r>
            <a:rPr kumimoji="1" lang="ja-JP" altLang="en-US" sz="1100" b="1" u="none">
              <a:solidFill>
                <a:schemeClr val="accent5">
                  <a:lumMod val="50000"/>
                </a:schemeClr>
              </a:solidFill>
              <a:latin typeface="ＭＳ Ｐゴシック" panose="020B0600070205080204" pitchFamily="50" charset="-128"/>
              <a:ea typeface="ＭＳ Ｐゴシック" panose="020B0600070205080204" pitchFamily="50" charset="-128"/>
            </a:rPr>
            <a:t>　　　</a:t>
          </a:r>
          <a:r>
            <a:rPr kumimoji="1" lang="ja-JP" altLang="en-US" sz="1100" u="sng">
              <a:solidFill>
                <a:schemeClr val="accent5">
                  <a:lumMod val="50000"/>
                </a:schemeClr>
              </a:solidFill>
              <a:latin typeface="ＭＳ Ｐゴシック" panose="020B0600070205080204" pitchFamily="50" charset="-128"/>
              <a:ea typeface="ＭＳ Ｐゴシック" panose="020B0600070205080204" pitchFamily="50" charset="-128"/>
            </a:rPr>
            <a:t>をクリックして、その中から選択してください。</a:t>
          </a:r>
        </a:p>
        <a:p>
          <a:pPr>
            <a:lnSpc>
              <a:spcPts val="1300"/>
            </a:lnSpc>
          </a:pPr>
          <a:endParaRPr kumimoji="1" lang="ja-JP" altLang="en-US" sz="1100" u="sng">
            <a:solidFill>
              <a:schemeClr val="accent5">
                <a:lumMod val="50000"/>
              </a:schemeClr>
            </a:solidFill>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u="none">
              <a:solidFill>
                <a:schemeClr val="accent5">
                  <a:lumMod val="50000"/>
                </a:schemeClr>
              </a:solidFill>
              <a:latin typeface="ＭＳ Ｐゴシック" panose="020B0600070205080204" pitchFamily="50" charset="-128"/>
              <a:ea typeface="ＭＳ Ｐゴシック" panose="020B0600070205080204" pitchFamily="50" charset="-128"/>
            </a:rPr>
            <a:t>③　　</a:t>
          </a:r>
          <a:r>
            <a:rPr kumimoji="1" lang="ja-JP" altLang="en-US" sz="1100" u="none">
              <a:solidFill>
                <a:srgbClr val="FF0000"/>
              </a:solidFill>
              <a:latin typeface="ＭＳ Ｐゴシック" panose="020B0600070205080204" pitchFamily="50" charset="-128"/>
              <a:ea typeface="ＭＳ Ｐゴシック" panose="020B0600070205080204" pitchFamily="50" charset="-128"/>
            </a:rPr>
            <a:t>入力した資格・年数が</a:t>
          </a:r>
          <a:r>
            <a:rPr kumimoji="1" lang="ja-JP" altLang="en-US" sz="1100" b="1" u="none">
              <a:solidFill>
                <a:srgbClr val="FF0000"/>
              </a:solidFill>
              <a:latin typeface="ＭＳ Ｐゴシック" panose="020B0600070205080204" pitchFamily="50" charset="-128"/>
              <a:ea typeface="ＭＳ Ｐゴシック" panose="020B0600070205080204" pitchFamily="50" charset="-128"/>
            </a:rPr>
            <a:t>、申請するレベルの基準を満たしていないときには、要再確認のメッセージが表示され</a:t>
          </a:r>
        </a:p>
        <a:p>
          <a:pPr>
            <a:lnSpc>
              <a:spcPts val="1300"/>
            </a:lnSpc>
          </a:pPr>
          <a:r>
            <a:rPr kumimoji="1" lang="ja-JP" altLang="en-US" sz="1100" b="1" u="none">
              <a:solidFill>
                <a:srgbClr val="FF0000"/>
              </a:solidFill>
              <a:latin typeface="ＭＳ Ｐゴシック" panose="020B0600070205080204" pitchFamily="50" charset="-128"/>
              <a:ea typeface="ＭＳ Ｐゴシック" panose="020B0600070205080204" pitchFamily="50" charset="-128"/>
            </a:rPr>
            <a:t>　　　　ます</a:t>
          </a:r>
          <a:r>
            <a:rPr kumimoji="1" lang="ja-JP" altLang="en-US" sz="1100" u="none">
              <a:solidFill>
                <a:srgbClr val="FF0000"/>
              </a:solidFill>
              <a:latin typeface="ＭＳ Ｐゴシック" panose="020B0600070205080204" pitchFamily="50" charset="-128"/>
              <a:ea typeface="ＭＳ Ｐゴシック" panose="020B0600070205080204" pitchFamily="50" charset="-128"/>
            </a:rPr>
            <a:t>ので、ご確認ください。</a:t>
          </a:r>
        </a:p>
      </xdr:txBody>
    </xdr:sp>
    <xdr:clientData/>
  </xdr:twoCellAnchor>
  <mc:AlternateContent xmlns:mc="http://schemas.openxmlformats.org/markup-compatibility/2006">
    <mc:Choice xmlns:a14="http://schemas.microsoft.com/office/drawing/2010/main" Requires="a14">
      <xdr:twoCellAnchor editAs="oneCell">
        <xdr:from>
          <xdr:col>55</xdr:col>
          <xdr:colOff>201146</xdr:colOff>
          <xdr:row>2</xdr:row>
          <xdr:rowOff>27454</xdr:rowOff>
        </xdr:from>
        <xdr:to>
          <xdr:col>66</xdr:col>
          <xdr:colOff>49306</xdr:colOff>
          <xdr:row>14</xdr:row>
          <xdr:rowOff>44406</xdr:rowOff>
        </xdr:to>
        <xdr:pic>
          <xdr:nvPicPr>
            <xdr:cNvPr id="6" name="図 5">
              <a:extLst>
                <a:ext uri="{FF2B5EF4-FFF2-40B4-BE49-F238E27FC236}">
                  <a16:creationId xmlns:a16="http://schemas.microsoft.com/office/drawing/2014/main" id="{F81E4BE8-C293-4AAF-8D72-3C49FEB600B3}"/>
                </a:ext>
              </a:extLst>
            </xdr:cNvPr>
            <xdr:cNvPicPr>
              <a:picLocks noChangeAspect="1" noChangeArrowheads="1"/>
              <a:extLst>
                <a:ext uri="{84589F7E-364E-4C9E-8A38-B11213B215E9}">
                  <a14:cameraTool cellRange="注意事項!$D$20:$K$40" spid="_x0000_s1912"/>
                </a:ext>
              </a:extLst>
            </xdr:cNvPicPr>
          </xdr:nvPicPr>
          <xdr:blipFill>
            <a:blip xmlns:r="http://schemas.openxmlformats.org/officeDocument/2006/relationships" r:embed="rId1"/>
            <a:srcRect/>
            <a:stretch>
              <a:fillRect/>
            </a:stretch>
          </xdr:blipFill>
          <xdr:spPr bwMode="auto">
            <a:xfrm>
              <a:off x="7540999" y="27454"/>
              <a:ext cx="8700807" cy="3920584"/>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0</xdr:colOff>
      <xdr:row>29</xdr:row>
      <xdr:rowOff>0</xdr:rowOff>
    </xdr:from>
    <xdr:to>
      <xdr:col>0</xdr:col>
      <xdr:colOff>571500</xdr:colOff>
      <xdr:row>40</xdr:row>
      <xdr:rowOff>243417</xdr:rowOff>
    </xdr:to>
    <xdr:sp macro="" textlink="">
      <xdr:nvSpPr>
        <xdr:cNvPr id="4" name="テキスト ボックス 3">
          <a:extLst>
            <a:ext uri="{FF2B5EF4-FFF2-40B4-BE49-F238E27FC236}">
              <a16:creationId xmlns:a16="http://schemas.microsoft.com/office/drawing/2014/main" id="{07489063-BF9E-4DC3-AB96-898EF88B7698}"/>
            </a:ext>
          </a:extLst>
        </xdr:cNvPr>
        <xdr:cNvSpPr txBox="1"/>
      </xdr:nvSpPr>
      <xdr:spPr>
        <a:xfrm>
          <a:off x="0" y="7926917"/>
          <a:ext cx="571500" cy="3048000"/>
        </a:xfrm>
        <a:prstGeom prst="rect">
          <a:avLst/>
        </a:prstGeom>
        <a:solidFill>
          <a:schemeClr val="accent6">
            <a:lumMod val="40000"/>
            <a:lumOff val="60000"/>
          </a:schemeClr>
        </a:solidFill>
        <a:ln w="9525" cmpd="sng">
          <a:solidFill>
            <a:schemeClr val="lt1">
              <a:shade val="50000"/>
            </a:schemeClr>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この就業年数の欄は、様式</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に入力さ</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れた数値が自動反映されます。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49</xdr:col>
      <xdr:colOff>110290</xdr:colOff>
      <xdr:row>10</xdr:row>
      <xdr:rowOff>320842</xdr:rowOff>
    </xdr:from>
    <xdr:to>
      <xdr:col>54</xdr:col>
      <xdr:colOff>60158</xdr:colOff>
      <xdr:row>12</xdr:row>
      <xdr:rowOff>0</xdr:rowOff>
    </xdr:to>
    <xdr:sp macro="" textlink="">
      <xdr:nvSpPr>
        <xdr:cNvPr id="2" name="楕円 1">
          <a:extLst>
            <a:ext uri="{FF2B5EF4-FFF2-40B4-BE49-F238E27FC236}">
              <a16:creationId xmlns:a16="http://schemas.microsoft.com/office/drawing/2014/main" id="{BB8E2F68-1833-4777-ACA4-DB9CC5A00FF8}"/>
            </a:ext>
          </a:extLst>
        </xdr:cNvPr>
        <xdr:cNvSpPr/>
      </xdr:nvSpPr>
      <xdr:spPr>
        <a:xfrm>
          <a:off x="6306553" y="1684421"/>
          <a:ext cx="551447" cy="441158"/>
        </a:xfrm>
        <a:prstGeom prst="ellipse">
          <a:avLst/>
        </a:prstGeom>
        <a:noFill/>
        <a:ln w="9525">
          <a:solidFill>
            <a:schemeClr val="bg1">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100263</xdr:colOff>
      <xdr:row>45</xdr:row>
      <xdr:rowOff>50133</xdr:rowOff>
    </xdr:from>
    <xdr:to>
      <xdr:col>54</xdr:col>
      <xdr:colOff>70183</xdr:colOff>
      <xdr:row>45</xdr:row>
      <xdr:rowOff>401054</xdr:rowOff>
    </xdr:to>
    <xdr:sp macro="" textlink="">
      <xdr:nvSpPr>
        <xdr:cNvPr id="4" name="楕円 3">
          <a:extLst>
            <a:ext uri="{FF2B5EF4-FFF2-40B4-BE49-F238E27FC236}">
              <a16:creationId xmlns:a16="http://schemas.microsoft.com/office/drawing/2014/main" id="{BF5816CE-CA25-4D1B-ABFC-C80EB7A5012A}"/>
            </a:ext>
          </a:extLst>
        </xdr:cNvPr>
        <xdr:cNvSpPr/>
      </xdr:nvSpPr>
      <xdr:spPr>
        <a:xfrm>
          <a:off x="6416842" y="10637922"/>
          <a:ext cx="451183" cy="350921"/>
        </a:xfrm>
        <a:prstGeom prst="ellipse">
          <a:avLst/>
        </a:prstGeom>
        <a:noFill/>
        <a:ln w="9525">
          <a:solidFill>
            <a:schemeClr val="bg1">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65</xdr:col>
          <xdr:colOff>0</xdr:colOff>
          <xdr:row>11</xdr:row>
          <xdr:rowOff>0</xdr:rowOff>
        </xdr:from>
        <xdr:to>
          <xdr:col>74</xdr:col>
          <xdr:colOff>438150</xdr:colOff>
          <xdr:row>38</xdr:row>
          <xdr:rowOff>114300</xdr:rowOff>
        </xdr:to>
        <xdr:pic>
          <xdr:nvPicPr>
            <xdr:cNvPr id="6" name="図 5">
              <a:extLst>
                <a:ext uri="{FF2B5EF4-FFF2-40B4-BE49-F238E27FC236}">
                  <a16:creationId xmlns:a16="http://schemas.microsoft.com/office/drawing/2014/main" id="{BC821263-0B62-C659-E29C-782CA4A62238}"/>
                </a:ext>
              </a:extLst>
            </xdr:cNvPr>
            <xdr:cNvPicPr>
              <a:picLocks noChangeAspect="1" noChangeArrowheads="1"/>
              <a:extLst>
                <a:ext uri="{84589F7E-364E-4C9E-8A38-B11213B215E9}">
                  <a14:cameraTool cellRange="経験年数入力方法!$E$2:$M$41" spid="_x0000_s2729"/>
                </a:ext>
              </a:extLst>
            </xdr:cNvPicPr>
          </xdr:nvPicPr>
          <xdr:blipFill>
            <a:blip xmlns:r="http://schemas.openxmlformats.org/officeDocument/2006/relationships" r:embed="rId1"/>
            <a:srcRect/>
            <a:stretch>
              <a:fillRect/>
            </a:stretch>
          </xdr:blipFill>
          <xdr:spPr bwMode="auto">
            <a:xfrm>
              <a:off x="9439275" y="1733550"/>
              <a:ext cx="6438900" cy="6772275"/>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xdr:col>
      <xdr:colOff>80210</xdr:colOff>
      <xdr:row>20</xdr:row>
      <xdr:rowOff>100262</xdr:rowOff>
    </xdr:from>
    <xdr:to>
      <xdr:col>1</xdr:col>
      <xdr:colOff>120316</xdr:colOff>
      <xdr:row>39</xdr:row>
      <xdr:rowOff>340894</xdr:rowOff>
    </xdr:to>
    <xdr:cxnSp macro="">
      <xdr:nvCxnSpPr>
        <xdr:cNvPr id="8" name="直線コネクタ 7">
          <a:extLst>
            <a:ext uri="{FF2B5EF4-FFF2-40B4-BE49-F238E27FC236}">
              <a16:creationId xmlns:a16="http://schemas.microsoft.com/office/drawing/2014/main" id="{44195808-C6D6-729A-FDF1-A26843F88DE7}"/>
            </a:ext>
          </a:extLst>
        </xdr:cNvPr>
        <xdr:cNvCxnSpPr/>
      </xdr:nvCxnSpPr>
      <xdr:spPr>
        <a:xfrm flipV="1">
          <a:off x="421105" y="3910262"/>
          <a:ext cx="40106" cy="5273843"/>
        </a:xfrm>
        <a:prstGeom prst="line">
          <a:avLst/>
        </a:prstGeom>
        <a:ln w="19050" cap="flat" cmpd="sng" algn="ctr">
          <a:solidFill>
            <a:srgbClr val="FF0000"/>
          </a:solidFill>
          <a:prstDash val="sys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xdr:col>
      <xdr:colOff>110289</xdr:colOff>
      <xdr:row>20</xdr:row>
      <xdr:rowOff>100263</xdr:rowOff>
    </xdr:from>
    <xdr:to>
      <xdr:col>7</xdr:col>
      <xdr:colOff>70184</xdr:colOff>
      <xdr:row>21</xdr:row>
      <xdr:rowOff>10027</xdr:rowOff>
    </xdr:to>
    <xdr:cxnSp macro="">
      <xdr:nvCxnSpPr>
        <xdr:cNvPr id="10" name="直線矢印コネクタ 9">
          <a:extLst>
            <a:ext uri="{FF2B5EF4-FFF2-40B4-BE49-F238E27FC236}">
              <a16:creationId xmlns:a16="http://schemas.microsoft.com/office/drawing/2014/main" id="{F3C05DE2-96DC-E358-F7F7-6AD2BFF9EA6F}"/>
            </a:ext>
          </a:extLst>
        </xdr:cNvPr>
        <xdr:cNvCxnSpPr/>
      </xdr:nvCxnSpPr>
      <xdr:spPr>
        <a:xfrm>
          <a:off x="451184" y="3910263"/>
          <a:ext cx="952500" cy="170448"/>
        </a:xfrm>
        <a:prstGeom prst="straightConnector1">
          <a:avLst/>
        </a:prstGeom>
        <a:ln w="19050">
          <a:solidFill>
            <a:srgbClr val="FF0000"/>
          </a:solidFill>
          <a:prstDash val="sysDash"/>
          <a:headEnd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38100</xdr:colOff>
      <xdr:row>3</xdr:row>
      <xdr:rowOff>28575</xdr:rowOff>
    </xdr:from>
    <xdr:to>
      <xdr:col>0</xdr:col>
      <xdr:colOff>2447925</xdr:colOff>
      <xdr:row>9</xdr:row>
      <xdr:rowOff>16043</xdr:rowOff>
    </xdr:to>
    <xdr:sp macro="" textlink="">
      <xdr:nvSpPr>
        <xdr:cNvPr id="3" name="テキスト ボックス 2">
          <a:extLst>
            <a:ext uri="{FF2B5EF4-FFF2-40B4-BE49-F238E27FC236}">
              <a16:creationId xmlns:a16="http://schemas.microsoft.com/office/drawing/2014/main" id="{703F803A-F149-4F5F-826E-B074B2B7AFC2}"/>
            </a:ext>
          </a:extLst>
        </xdr:cNvPr>
        <xdr:cNvSpPr txBox="1"/>
      </xdr:nvSpPr>
      <xdr:spPr>
        <a:xfrm>
          <a:off x="38100" y="85725"/>
          <a:ext cx="2409825" cy="1511468"/>
        </a:xfrm>
        <a:prstGeom prst="rect">
          <a:avLst/>
        </a:prstGeom>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この「新様式３」は、</a:t>
          </a:r>
          <a:r>
            <a:rPr kumimoji="1" lang="ja-JP" altLang="en-US" sz="1100" b="1" u="sng">
              <a:latin typeface="ＭＳ Ｐゴシック" panose="020B0600070205080204" pitchFamily="50" charset="-128"/>
              <a:ea typeface="ＭＳ Ｐゴシック" panose="020B0600070205080204" pitchFamily="50" charset="-128"/>
            </a:rPr>
            <a:t>「様式２」の経験年数では、「申請レベルの基準を満たさない場合に限り」</a:t>
          </a:r>
          <a:r>
            <a:rPr kumimoji="1" lang="ja-JP" altLang="en-US" sz="1100" b="1">
              <a:latin typeface="ＭＳ Ｐゴシック" panose="020B0600070205080204" pitchFamily="50" charset="-128"/>
              <a:ea typeface="ＭＳ Ｐゴシック" panose="020B0600070205080204" pitchFamily="50" charset="-128"/>
            </a:rPr>
            <a:t>必要となるものです。</a:t>
          </a:r>
          <a:endParaRPr kumimoji="1" lang="en-US" altLang="ja-JP" sz="1100" b="1">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a:p>
          <a:r>
            <a:rPr kumimoji="1" lang="ja-JP" altLang="en-US" sz="1000" b="1">
              <a:latin typeface="ＭＳ Ｐゴシック" panose="020B0600070205080204" pitchFamily="50" charset="-128"/>
              <a:ea typeface="ＭＳ Ｐゴシック" panose="020B0600070205080204" pitchFamily="50" charset="-128"/>
            </a:rPr>
            <a:t>→「様式２」の経験年数が申請レベルの基準を超えている場合は、「新様式３」の作成は不要です。</a:t>
          </a:r>
        </a:p>
      </xdr:txBody>
    </xdr:sp>
    <xdr:clientData/>
  </xdr:twoCellAnchor>
  <xdr:twoCellAnchor>
    <xdr:from>
      <xdr:col>63</xdr:col>
      <xdr:colOff>1101724</xdr:colOff>
      <xdr:row>4</xdr:row>
      <xdr:rowOff>58057</xdr:rowOff>
    </xdr:from>
    <xdr:to>
      <xdr:col>71</xdr:col>
      <xdr:colOff>317499</xdr:colOff>
      <xdr:row>4</xdr:row>
      <xdr:rowOff>407307</xdr:rowOff>
    </xdr:to>
    <xdr:sp macro="" textlink="">
      <xdr:nvSpPr>
        <xdr:cNvPr id="7" name="テキスト ボックス 6">
          <a:extLst>
            <a:ext uri="{FF2B5EF4-FFF2-40B4-BE49-F238E27FC236}">
              <a16:creationId xmlns:a16="http://schemas.microsoft.com/office/drawing/2014/main" id="{6BE7381C-686C-F990-96F2-0FB27F6D0B31}"/>
            </a:ext>
          </a:extLst>
        </xdr:cNvPr>
        <xdr:cNvSpPr txBox="1"/>
      </xdr:nvSpPr>
      <xdr:spPr>
        <a:xfrm>
          <a:off x="10923057" y="343807"/>
          <a:ext cx="6338359" cy="349250"/>
        </a:xfrm>
        <a:prstGeom prst="rect">
          <a:avLst/>
        </a:prstGeom>
        <a:solidFill>
          <a:srgbClr val="00B050"/>
        </a:solidFill>
        <a:ln/>
      </xdr:spPr>
      <xdr:style>
        <a:lnRef idx="0">
          <a:schemeClr val="accent6"/>
        </a:lnRef>
        <a:fillRef idx="3">
          <a:schemeClr val="accent6"/>
        </a:fillRef>
        <a:effectRef idx="3">
          <a:schemeClr val="accent6"/>
        </a:effectRef>
        <a:fontRef idx="minor">
          <a:schemeClr val="lt1"/>
        </a:fontRef>
      </xdr:style>
      <xdr:txBody>
        <a:bodyPr vertOverflow="clip" horzOverflow="clip" wrap="square" rtlCol="0" anchor="ctr"/>
        <a:lstStyle/>
        <a:p>
          <a:pPr algn="ctr"/>
          <a:r>
            <a:rPr kumimoji="1" lang="en-US" altLang="ja-JP" sz="1400" b="1"/>
            <a:t>CCUS</a:t>
          </a:r>
          <a:r>
            <a:rPr kumimoji="1" lang="ja-JP" altLang="en-US" sz="1400" b="1"/>
            <a:t>から就業実績を転記する際は、こちらをご参照ください。</a:t>
          </a:r>
        </a:p>
      </xdr:txBody>
    </xdr:sp>
    <xdr:clientData/>
  </xdr:twoCellAnchor>
  <xdr:twoCellAnchor editAs="oneCell">
    <xdr:from>
      <xdr:col>63</xdr:col>
      <xdr:colOff>1079501</xdr:colOff>
      <xdr:row>5</xdr:row>
      <xdr:rowOff>213521</xdr:rowOff>
    </xdr:from>
    <xdr:to>
      <xdr:col>71</xdr:col>
      <xdr:colOff>373591</xdr:colOff>
      <xdr:row>30</xdr:row>
      <xdr:rowOff>57149</xdr:rowOff>
    </xdr:to>
    <xdr:pic>
      <xdr:nvPicPr>
        <xdr:cNvPr id="12" name="図 11">
          <a:extLst>
            <a:ext uri="{FF2B5EF4-FFF2-40B4-BE49-F238E27FC236}">
              <a16:creationId xmlns:a16="http://schemas.microsoft.com/office/drawing/2014/main" id="{B30D6810-4360-36C8-7BA9-189E112097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00834" y="1123688"/>
          <a:ext cx="6416674" cy="63629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66</xdr:col>
      <xdr:colOff>31750</xdr:colOff>
      <xdr:row>4</xdr:row>
      <xdr:rowOff>423333</xdr:rowOff>
    </xdr:from>
    <xdr:to>
      <xdr:col>66</xdr:col>
      <xdr:colOff>497417</xdr:colOff>
      <xdr:row>5</xdr:row>
      <xdr:rowOff>285750</xdr:rowOff>
    </xdr:to>
    <xdr:sp macro="" textlink="">
      <xdr:nvSpPr>
        <xdr:cNvPr id="14" name="矢印: 下 13">
          <a:extLst>
            <a:ext uri="{FF2B5EF4-FFF2-40B4-BE49-F238E27FC236}">
              <a16:creationId xmlns:a16="http://schemas.microsoft.com/office/drawing/2014/main" id="{0053E0D1-B1C0-E154-981A-A7954EEE2D8D}"/>
            </a:ext>
          </a:extLst>
        </xdr:cNvPr>
        <xdr:cNvSpPr/>
      </xdr:nvSpPr>
      <xdr:spPr>
        <a:xfrm>
          <a:off x="13536083" y="709083"/>
          <a:ext cx="465667" cy="486834"/>
        </a:xfrm>
        <a:prstGeom prst="downArrow">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83</xdr:col>
          <xdr:colOff>0</xdr:colOff>
          <xdr:row>14</xdr:row>
          <xdr:rowOff>0</xdr:rowOff>
        </xdr:from>
        <xdr:to>
          <xdr:col>90</xdr:col>
          <xdr:colOff>473992</xdr:colOff>
          <xdr:row>37</xdr:row>
          <xdr:rowOff>396240</xdr:rowOff>
        </xdr:to>
        <xdr:pic>
          <xdr:nvPicPr>
            <xdr:cNvPr id="2" name="図 1">
              <a:extLst>
                <a:ext uri="{FF2B5EF4-FFF2-40B4-BE49-F238E27FC236}">
                  <a16:creationId xmlns:a16="http://schemas.microsoft.com/office/drawing/2014/main" id="{91482459-EB85-465C-9ACD-51C88B1037DE}"/>
                </a:ext>
              </a:extLst>
            </xdr:cNvPr>
            <xdr:cNvPicPr>
              <a:picLocks noChangeAspect="1" noChangeArrowheads="1"/>
              <a:extLst>
                <a:ext uri="{84589F7E-364E-4C9E-8A38-B11213B215E9}">
                  <a14:cameraTool cellRange="経験年数入力方法!$E$2:$M$37" spid="_x0000_s3696"/>
                </a:ext>
              </a:extLst>
            </xdr:cNvPicPr>
          </xdr:nvPicPr>
          <xdr:blipFill>
            <a:blip xmlns:r="http://schemas.openxmlformats.org/officeDocument/2006/relationships" r:embed="rId1"/>
            <a:srcRect/>
            <a:stretch>
              <a:fillRect/>
            </a:stretch>
          </xdr:blipFill>
          <xdr:spPr bwMode="auto">
            <a:xfrm>
              <a:off x="8763000" y="3017520"/>
              <a:ext cx="5167912" cy="526542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82</xdr:col>
      <xdr:colOff>216568</xdr:colOff>
      <xdr:row>3</xdr:row>
      <xdr:rowOff>136357</xdr:rowOff>
    </xdr:from>
    <xdr:to>
      <xdr:col>84</xdr:col>
      <xdr:colOff>256673</xdr:colOff>
      <xdr:row>8</xdr:row>
      <xdr:rowOff>48127</xdr:rowOff>
    </xdr:to>
    <xdr:sp macro="" textlink="">
      <xdr:nvSpPr>
        <xdr:cNvPr id="3" name="テキスト ボックス 2">
          <a:extLst>
            <a:ext uri="{FF2B5EF4-FFF2-40B4-BE49-F238E27FC236}">
              <a16:creationId xmlns:a16="http://schemas.microsoft.com/office/drawing/2014/main" id="{7573C72E-0CB1-4B02-847F-E1747F68E053}"/>
            </a:ext>
          </a:extLst>
        </xdr:cNvPr>
        <xdr:cNvSpPr txBox="1"/>
      </xdr:nvSpPr>
      <xdr:spPr>
        <a:xfrm>
          <a:off x="7186863" y="224589"/>
          <a:ext cx="3080084" cy="1227222"/>
        </a:xfrm>
        <a:prstGeom prst="rect">
          <a:avLst/>
        </a:prstGeom>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この「様式３」は、</a:t>
          </a:r>
          <a:r>
            <a:rPr kumimoji="1" lang="ja-JP" altLang="en-US" sz="1100" b="1" u="sng">
              <a:latin typeface="ＭＳ Ｐゴシック" panose="020B0600070205080204" pitchFamily="50" charset="-128"/>
              <a:ea typeface="ＭＳ Ｐゴシック" panose="020B0600070205080204" pitchFamily="50" charset="-128"/>
            </a:rPr>
            <a:t>「様式２」に入力した年数では、「申請レベルの要件を満たさない場合」のみ</a:t>
          </a:r>
          <a:r>
            <a:rPr kumimoji="1" lang="ja-JP" altLang="en-US" sz="1100" b="1">
              <a:latin typeface="ＭＳ Ｐゴシック" panose="020B0600070205080204" pitchFamily="50" charset="-128"/>
              <a:ea typeface="ＭＳ Ｐゴシック" panose="020B0600070205080204" pitchFamily="50" charset="-128"/>
            </a:rPr>
            <a:t>必要となるものです。</a:t>
          </a:r>
          <a:endParaRPr kumimoji="1" lang="en-US" altLang="ja-JP" sz="1100" b="1">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a:p>
          <a:r>
            <a:rPr kumimoji="1" lang="ja-JP" altLang="en-US" sz="1000" b="1">
              <a:latin typeface="ＭＳ Ｐゴシック" panose="020B0600070205080204" pitchFamily="50" charset="-128"/>
              <a:ea typeface="ＭＳ Ｐゴシック" panose="020B0600070205080204" pitchFamily="50" charset="-128"/>
            </a:rPr>
            <a:t>→「様式２」に入力した各年数が申請レベルの要件を超えている場合は、「様式３」の作成は不要です。</a:t>
          </a:r>
        </a:p>
      </xdr:txBody>
    </xdr:sp>
    <xdr:clientData/>
  </xdr:twoCellAnchor>
  <xdr:twoCellAnchor>
    <xdr:from>
      <xdr:col>49</xdr:col>
      <xdr:colOff>110290</xdr:colOff>
      <xdr:row>10</xdr:row>
      <xdr:rowOff>320842</xdr:rowOff>
    </xdr:from>
    <xdr:to>
      <xdr:col>54</xdr:col>
      <xdr:colOff>60158</xdr:colOff>
      <xdr:row>12</xdr:row>
      <xdr:rowOff>0</xdr:rowOff>
    </xdr:to>
    <xdr:sp macro="" textlink="">
      <xdr:nvSpPr>
        <xdr:cNvPr id="4" name="楕円 3">
          <a:extLst>
            <a:ext uri="{FF2B5EF4-FFF2-40B4-BE49-F238E27FC236}">
              <a16:creationId xmlns:a16="http://schemas.microsoft.com/office/drawing/2014/main" id="{254B878E-1AC1-4316-8064-5A688EC2789B}"/>
            </a:ext>
          </a:extLst>
        </xdr:cNvPr>
        <xdr:cNvSpPr/>
      </xdr:nvSpPr>
      <xdr:spPr>
        <a:xfrm>
          <a:off x="6463465" y="1673392"/>
          <a:ext cx="568993" cy="441158"/>
        </a:xfrm>
        <a:prstGeom prst="ellipse">
          <a:avLst/>
        </a:prstGeom>
        <a:noFill/>
        <a:ln w="9525">
          <a:solidFill>
            <a:schemeClr val="bg1">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43</xdr:row>
      <xdr:rowOff>47625</xdr:rowOff>
    </xdr:from>
    <xdr:to>
      <xdr:col>54</xdr:col>
      <xdr:colOff>79708</xdr:colOff>
      <xdr:row>43</xdr:row>
      <xdr:rowOff>398546</xdr:rowOff>
    </xdr:to>
    <xdr:sp macro="" textlink="">
      <xdr:nvSpPr>
        <xdr:cNvPr id="5" name="楕円 4">
          <a:extLst>
            <a:ext uri="{FF2B5EF4-FFF2-40B4-BE49-F238E27FC236}">
              <a16:creationId xmlns:a16="http://schemas.microsoft.com/office/drawing/2014/main" id="{915D181F-6EEF-40CB-8052-EFA63455238B}"/>
            </a:ext>
          </a:extLst>
        </xdr:cNvPr>
        <xdr:cNvSpPr/>
      </xdr:nvSpPr>
      <xdr:spPr>
        <a:xfrm>
          <a:off x="6648450" y="9477375"/>
          <a:ext cx="451183" cy="350921"/>
        </a:xfrm>
        <a:prstGeom prst="ellipse">
          <a:avLst/>
        </a:prstGeom>
        <a:noFill/>
        <a:ln w="9525">
          <a:solidFill>
            <a:schemeClr val="bg1">
              <a:lumMod val="50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212912</xdr:colOff>
      <xdr:row>29</xdr:row>
      <xdr:rowOff>56029</xdr:rowOff>
    </xdr:from>
    <xdr:to>
      <xdr:col>9</xdr:col>
      <xdr:colOff>862854</xdr:colOff>
      <xdr:row>31</xdr:row>
      <xdr:rowOff>235323</xdr:rowOff>
    </xdr:to>
    <xdr:sp macro="" textlink="">
      <xdr:nvSpPr>
        <xdr:cNvPr id="5" name="テキスト ボックス 4">
          <a:extLst>
            <a:ext uri="{FF2B5EF4-FFF2-40B4-BE49-F238E27FC236}">
              <a16:creationId xmlns:a16="http://schemas.microsoft.com/office/drawing/2014/main" id="{42EFB863-AD12-AE5D-6DAF-4F4220185CAF}"/>
            </a:ext>
          </a:extLst>
        </xdr:cNvPr>
        <xdr:cNvSpPr txBox="1"/>
      </xdr:nvSpPr>
      <xdr:spPr>
        <a:xfrm>
          <a:off x="1187824" y="8348382"/>
          <a:ext cx="7866530" cy="806823"/>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a:solidFill>
                <a:srgbClr val="FF0000"/>
              </a:solidFill>
              <a:latin typeface="ＭＳ Ｐゴシック" panose="020B0600070205080204" pitchFamily="50" charset="-128"/>
              <a:ea typeface="ＭＳ Ｐゴシック" panose="020B0600070205080204" pitchFamily="50" charset="-128"/>
            </a:rPr>
            <a:t>「</a:t>
          </a:r>
          <a:r>
            <a:rPr kumimoji="1" lang="en-US" altLang="ja-JP" sz="1400">
              <a:solidFill>
                <a:srgbClr val="FF0000"/>
              </a:solidFill>
              <a:latin typeface="ＭＳ Ｐゴシック" panose="020B0600070205080204" pitchFamily="50" charset="-128"/>
              <a:ea typeface="ＭＳ Ｐゴシック" panose="020B0600070205080204" pitchFamily="50" charset="-128"/>
            </a:rPr>
            <a:t>2024</a:t>
          </a:r>
          <a:r>
            <a:rPr kumimoji="1" lang="ja-JP" altLang="en-US" sz="1400">
              <a:solidFill>
                <a:srgbClr val="FF0000"/>
              </a:solidFill>
              <a:latin typeface="ＭＳ Ｐゴシック" panose="020B0600070205080204" pitchFamily="50" charset="-128"/>
              <a:ea typeface="ＭＳ Ｐゴシック" panose="020B0600070205080204" pitchFamily="50" charset="-128"/>
            </a:rPr>
            <a:t>年</a:t>
          </a:r>
          <a:r>
            <a:rPr kumimoji="1" lang="en-US" altLang="ja-JP" sz="1400">
              <a:solidFill>
                <a:srgbClr val="FF0000"/>
              </a:solidFill>
              <a:latin typeface="ＭＳ Ｐゴシック" panose="020B0600070205080204" pitchFamily="50" charset="-128"/>
              <a:ea typeface="ＭＳ Ｐゴシック" panose="020B0600070205080204" pitchFamily="50" charset="-128"/>
            </a:rPr>
            <a:t>3</a:t>
          </a:r>
          <a:r>
            <a:rPr kumimoji="1" lang="ja-JP" altLang="en-US" sz="1400">
              <a:solidFill>
                <a:srgbClr val="FF0000"/>
              </a:solidFill>
              <a:latin typeface="ＭＳ Ｐゴシック" panose="020B0600070205080204" pitchFamily="50" charset="-128"/>
              <a:ea typeface="ＭＳ Ｐゴシック" panose="020B0600070205080204" pitchFamily="50" charset="-128"/>
            </a:rPr>
            <a:t>月</a:t>
          </a:r>
          <a:r>
            <a:rPr kumimoji="1" lang="en-US" altLang="ja-JP" sz="1400">
              <a:solidFill>
                <a:srgbClr val="FF0000"/>
              </a:solidFill>
              <a:latin typeface="ＭＳ Ｐゴシック" panose="020B0600070205080204" pitchFamily="50" charset="-128"/>
              <a:ea typeface="ＭＳ Ｐゴシック" panose="020B0600070205080204" pitchFamily="50" charset="-128"/>
            </a:rPr>
            <a:t>31</a:t>
          </a:r>
          <a:r>
            <a:rPr kumimoji="1" lang="ja-JP" altLang="en-US" sz="1400">
              <a:solidFill>
                <a:srgbClr val="FF0000"/>
              </a:solidFill>
              <a:latin typeface="ＭＳ Ｐゴシック" panose="020B0600070205080204" pitchFamily="50" charset="-128"/>
              <a:ea typeface="ＭＳ Ｐゴシック" panose="020B0600070205080204" pitchFamily="50" charset="-128"/>
            </a:rPr>
            <a:t>日」以前の実績は、</a:t>
          </a:r>
          <a:r>
            <a:rPr kumimoji="1" lang="ja-JP" altLang="en-US" sz="1400" b="1">
              <a:solidFill>
                <a:srgbClr val="FF0000"/>
              </a:solidFill>
              <a:latin typeface="ＭＳ Ｐゴシック" panose="020B0600070205080204" pitchFamily="50" charset="-128"/>
              <a:ea typeface="ＭＳ Ｐゴシック" panose="020B0600070205080204" pitchFamily="50" charset="-128"/>
            </a:rPr>
            <a:t>「様式</a:t>
          </a:r>
          <a:r>
            <a:rPr kumimoji="1" lang="en-US" altLang="ja-JP" sz="14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400" b="1">
              <a:solidFill>
                <a:srgbClr val="FF0000"/>
              </a:solidFill>
              <a:latin typeface="ＭＳ Ｐゴシック" panose="020B0600070205080204" pitchFamily="50" charset="-128"/>
              <a:ea typeface="ＭＳ Ｐゴシック" panose="020B0600070205080204" pitchFamily="50" charset="-128"/>
            </a:rPr>
            <a:t>　経歴証明書」による経験年数で判定</a:t>
          </a:r>
          <a:r>
            <a:rPr kumimoji="1" lang="ja-JP" altLang="en-US" sz="1400">
              <a:solidFill>
                <a:srgbClr val="FF0000"/>
              </a:solidFill>
              <a:latin typeface="ＭＳ Ｐゴシック" panose="020B0600070205080204" pitchFamily="50" charset="-128"/>
              <a:ea typeface="ＭＳ Ｐゴシック" panose="020B0600070205080204" pitchFamily="50" charset="-128"/>
            </a:rPr>
            <a:t>を行ないますので、</a:t>
          </a:r>
          <a:endParaRPr kumimoji="1" lang="en-US" altLang="ja-JP" sz="14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400">
              <a:solidFill>
                <a:srgbClr val="FF0000"/>
              </a:solidFill>
              <a:latin typeface="ＭＳ Ｐゴシック" panose="020B0600070205080204" pitchFamily="50" charset="-128"/>
              <a:ea typeface="ＭＳ Ｐゴシック" panose="020B0600070205080204" pitchFamily="50" charset="-128"/>
            </a:rPr>
            <a:t>本シートでは、この欄の実績は使用しません（</a:t>
          </a:r>
          <a:r>
            <a:rPr kumimoji="1" lang="en-US" altLang="ja-JP" sz="1400">
              <a:solidFill>
                <a:srgbClr val="FF0000"/>
              </a:solidFill>
              <a:latin typeface="ＭＳ Ｐゴシック" panose="020B0600070205080204" pitchFamily="50" charset="-128"/>
              <a:ea typeface="ＭＳ Ｐゴシック" panose="020B0600070205080204" pitchFamily="50" charset="-128"/>
            </a:rPr>
            <a:t>2029</a:t>
          </a:r>
          <a:r>
            <a:rPr kumimoji="1" lang="ja-JP" altLang="en-US" sz="1400">
              <a:solidFill>
                <a:srgbClr val="FF0000"/>
              </a:solidFill>
              <a:latin typeface="ＭＳ Ｐゴシック" panose="020B0600070205080204" pitchFamily="50" charset="-128"/>
              <a:ea typeface="ＭＳ Ｐゴシック" panose="020B0600070205080204" pitchFamily="50" charset="-128"/>
            </a:rPr>
            <a:t>年</a:t>
          </a:r>
          <a:r>
            <a:rPr kumimoji="1" lang="en-US" altLang="ja-JP" sz="1400">
              <a:solidFill>
                <a:srgbClr val="FF0000"/>
              </a:solidFill>
              <a:latin typeface="ＭＳ Ｐゴシック" panose="020B0600070205080204" pitchFamily="50" charset="-128"/>
              <a:ea typeface="ＭＳ Ｐゴシック" panose="020B0600070205080204" pitchFamily="50" charset="-128"/>
            </a:rPr>
            <a:t>3</a:t>
          </a:r>
          <a:r>
            <a:rPr kumimoji="1" lang="ja-JP" altLang="en-US" sz="1400">
              <a:solidFill>
                <a:srgbClr val="FF0000"/>
              </a:solidFill>
              <a:latin typeface="ＭＳ Ｐゴシック" panose="020B0600070205080204" pitchFamily="50" charset="-128"/>
              <a:ea typeface="ＭＳ Ｐゴシック" panose="020B0600070205080204" pitchFamily="50" charset="-128"/>
            </a:rPr>
            <a:t>月末までの経過措置による）。</a:t>
          </a:r>
        </a:p>
      </xdr:txBody>
    </xdr:sp>
    <xdr:clientData/>
  </xdr:twoCellAnchor>
  <xdr:twoCellAnchor>
    <xdr:from>
      <xdr:col>1</xdr:col>
      <xdr:colOff>89647</xdr:colOff>
      <xdr:row>20</xdr:row>
      <xdr:rowOff>437030</xdr:rowOff>
    </xdr:from>
    <xdr:to>
      <xdr:col>2</xdr:col>
      <xdr:colOff>1994647</xdr:colOff>
      <xdr:row>22</xdr:row>
      <xdr:rowOff>11206</xdr:rowOff>
    </xdr:to>
    <xdr:sp macro="" textlink="">
      <xdr:nvSpPr>
        <xdr:cNvPr id="6" name="楕円 5">
          <a:extLst>
            <a:ext uri="{FF2B5EF4-FFF2-40B4-BE49-F238E27FC236}">
              <a16:creationId xmlns:a16="http://schemas.microsoft.com/office/drawing/2014/main" id="{A9A0C6AC-6C9C-32DA-5B59-D43B0CAEF0B4}"/>
            </a:ext>
          </a:extLst>
        </xdr:cNvPr>
        <xdr:cNvSpPr/>
      </xdr:nvSpPr>
      <xdr:spPr>
        <a:xfrm>
          <a:off x="773206" y="5255559"/>
          <a:ext cx="2196353" cy="369794"/>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2084293</xdr:colOff>
      <xdr:row>18</xdr:row>
      <xdr:rowOff>470648</xdr:rowOff>
    </xdr:from>
    <xdr:to>
      <xdr:col>4</xdr:col>
      <xdr:colOff>56029</xdr:colOff>
      <xdr:row>20</xdr:row>
      <xdr:rowOff>89648</xdr:rowOff>
    </xdr:to>
    <xdr:sp macro="" textlink="">
      <xdr:nvSpPr>
        <xdr:cNvPr id="7" name="楕円 6">
          <a:extLst>
            <a:ext uri="{FF2B5EF4-FFF2-40B4-BE49-F238E27FC236}">
              <a16:creationId xmlns:a16="http://schemas.microsoft.com/office/drawing/2014/main" id="{7183A00F-FE99-4456-8183-FA3505CF6B2E}"/>
            </a:ext>
          </a:extLst>
        </xdr:cNvPr>
        <xdr:cNvSpPr/>
      </xdr:nvSpPr>
      <xdr:spPr>
        <a:xfrm>
          <a:off x="3059205" y="4370295"/>
          <a:ext cx="1030942" cy="537882"/>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100852</xdr:colOff>
      <xdr:row>20</xdr:row>
      <xdr:rowOff>0</xdr:rowOff>
    </xdr:from>
    <xdr:to>
      <xdr:col>8</xdr:col>
      <xdr:colOff>851647</xdr:colOff>
      <xdr:row>20</xdr:row>
      <xdr:rowOff>470647</xdr:rowOff>
    </xdr:to>
    <xdr:sp macro="" textlink="">
      <xdr:nvSpPr>
        <xdr:cNvPr id="8" name="楕円 7">
          <a:extLst>
            <a:ext uri="{FF2B5EF4-FFF2-40B4-BE49-F238E27FC236}">
              <a16:creationId xmlns:a16="http://schemas.microsoft.com/office/drawing/2014/main" id="{9AA002BA-4AEA-4967-A5DA-A446170071CB}"/>
            </a:ext>
          </a:extLst>
        </xdr:cNvPr>
        <xdr:cNvSpPr/>
      </xdr:nvSpPr>
      <xdr:spPr>
        <a:xfrm>
          <a:off x="7362264" y="4818529"/>
          <a:ext cx="750795" cy="470647"/>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134471</xdr:colOff>
      <xdr:row>20</xdr:row>
      <xdr:rowOff>0</xdr:rowOff>
    </xdr:from>
    <xdr:to>
      <xdr:col>9</xdr:col>
      <xdr:colOff>784413</xdr:colOff>
      <xdr:row>21</xdr:row>
      <xdr:rowOff>0</xdr:rowOff>
    </xdr:to>
    <xdr:sp macro="" textlink="">
      <xdr:nvSpPr>
        <xdr:cNvPr id="9" name="楕円 8">
          <a:extLst>
            <a:ext uri="{FF2B5EF4-FFF2-40B4-BE49-F238E27FC236}">
              <a16:creationId xmlns:a16="http://schemas.microsoft.com/office/drawing/2014/main" id="{E1681624-ECEB-45E9-928C-633EA8B34DDD}"/>
            </a:ext>
          </a:extLst>
        </xdr:cNvPr>
        <xdr:cNvSpPr/>
      </xdr:nvSpPr>
      <xdr:spPr>
        <a:xfrm>
          <a:off x="8325971" y="4818529"/>
          <a:ext cx="649942" cy="481853"/>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649941</xdr:colOff>
      <xdr:row>17</xdr:row>
      <xdr:rowOff>168088</xdr:rowOff>
    </xdr:from>
    <xdr:to>
      <xdr:col>10</xdr:col>
      <xdr:colOff>235324</xdr:colOff>
      <xdr:row>19</xdr:row>
      <xdr:rowOff>56029</xdr:rowOff>
    </xdr:to>
    <xdr:sp macro="" textlink="">
      <xdr:nvSpPr>
        <xdr:cNvPr id="15" name="楕円 14">
          <a:extLst>
            <a:ext uri="{FF2B5EF4-FFF2-40B4-BE49-F238E27FC236}">
              <a16:creationId xmlns:a16="http://schemas.microsoft.com/office/drawing/2014/main" id="{C1584FF7-4465-4068-A846-870CA45B5D32}"/>
            </a:ext>
          </a:extLst>
        </xdr:cNvPr>
        <xdr:cNvSpPr/>
      </xdr:nvSpPr>
      <xdr:spPr>
        <a:xfrm>
          <a:off x="7171765" y="3350559"/>
          <a:ext cx="2185147" cy="717176"/>
        </a:xfrm>
        <a:prstGeom prst="ellipse">
          <a:avLst/>
        </a:prstGeom>
        <a:noFill/>
        <a:ln w="28575">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392206</xdr:colOff>
      <xdr:row>0</xdr:row>
      <xdr:rowOff>123265</xdr:rowOff>
    </xdr:from>
    <xdr:to>
      <xdr:col>11</xdr:col>
      <xdr:colOff>156882</xdr:colOff>
      <xdr:row>5</xdr:row>
      <xdr:rowOff>347383</xdr:rowOff>
    </xdr:to>
    <xdr:sp macro="" textlink="">
      <xdr:nvSpPr>
        <xdr:cNvPr id="19" name="テキスト ボックス 18">
          <a:extLst>
            <a:ext uri="{FF2B5EF4-FFF2-40B4-BE49-F238E27FC236}">
              <a16:creationId xmlns:a16="http://schemas.microsoft.com/office/drawing/2014/main" id="{90AC5D1B-309C-5940-3A58-915D6260F2AD}"/>
            </a:ext>
          </a:extLst>
        </xdr:cNvPr>
        <xdr:cNvSpPr txBox="1"/>
      </xdr:nvSpPr>
      <xdr:spPr>
        <a:xfrm>
          <a:off x="392206" y="123265"/>
          <a:ext cx="9144000" cy="2005853"/>
        </a:xfrm>
        <a:prstGeom prst="rect">
          <a:avLst/>
        </a:prstGeom>
        <a:solidFill>
          <a:schemeClr val="accent6">
            <a:lumMod val="20000"/>
            <a:lumOff val="80000"/>
            <a:alpha val="31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180975</xdr:colOff>
          <xdr:row>2</xdr:row>
          <xdr:rowOff>9525</xdr:rowOff>
        </xdr:from>
        <xdr:to>
          <xdr:col>7</xdr:col>
          <xdr:colOff>34925</xdr:colOff>
          <xdr:row>29</xdr:row>
          <xdr:rowOff>38100</xdr:rowOff>
        </xdr:to>
        <xdr:pic>
          <xdr:nvPicPr>
            <xdr:cNvPr id="3" name="図 2">
              <a:extLst>
                <a:ext uri="{FF2B5EF4-FFF2-40B4-BE49-F238E27FC236}">
                  <a16:creationId xmlns:a16="http://schemas.microsoft.com/office/drawing/2014/main" id="{CEC9348A-D671-4B93-9330-1B3B1631EFF8}"/>
                </a:ext>
              </a:extLst>
            </xdr:cNvPr>
            <xdr:cNvPicPr>
              <a:picLocks noChangeAspect="1" noChangeArrowheads="1"/>
              <a:extLst>
                <a:ext uri="{84589F7E-364E-4C9E-8A38-B11213B215E9}">
                  <a14:cameraTool cellRange="様式１!$CB$73:$CC$99" spid="_x0000_s8748"/>
                </a:ext>
              </a:extLst>
            </xdr:cNvPicPr>
          </xdr:nvPicPr>
          <xdr:blipFill>
            <a:blip xmlns:r="http://schemas.openxmlformats.org/officeDocument/2006/relationships" r:embed="rId1"/>
            <a:srcRect/>
            <a:stretch>
              <a:fillRect/>
            </a:stretch>
          </xdr:blipFill>
          <xdr:spPr bwMode="auto">
            <a:xfrm>
              <a:off x="868892" y="496358"/>
              <a:ext cx="3981450" cy="66008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hantei@nihonkutai.or.jp" TargetMode="Externa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19101-5E11-4775-9891-402254CA2E2A}">
  <sheetPr>
    <tabColor rgb="FFFFFF00"/>
    <pageSetUpPr fitToPage="1"/>
  </sheetPr>
  <dimension ref="B1:E13"/>
  <sheetViews>
    <sheetView tabSelected="1" zoomScale="86" zoomScaleNormal="86" workbookViewId="0">
      <selection activeCell="C2" sqref="C2"/>
    </sheetView>
  </sheetViews>
  <sheetFormatPr defaultRowHeight="50.25" customHeight="1"/>
  <cols>
    <col min="1" max="1" width="3.5" style="438" customWidth="1"/>
    <col min="2" max="2" width="5.125" style="439" customWidth="1"/>
    <col min="3" max="3" width="83.125" style="438" customWidth="1"/>
    <col min="4" max="4" width="86.625" style="438" customWidth="1"/>
    <col min="5" max="5" width="3" style="438" customWidth="1"/>
    <col min="6" max="16384" width="9" style="438"/>
  </cols>
  <sheetData>
    <row r="1" spans="2:5" ht="20.25" customHeight="1" thickBot="1">
      <c r="D1" s="446" t="s">
        <v>707</v>
      </c>
    </row>
    <row r="2" spans="2:5" s="442" customFormat="1" ht="30" customHeight="1">
      <c r="B2" s="440"/>
      <c r="C2" s="469" t="s">
        <v>703</v>
      </c>
      <c r="D2" s="470" t="s">
        <v>702</v>
      </c>
    </row>
    <row r="3" spans="2:5" ht="67.5" customHeight="1">
      <c r="B3" s="441">
        <v>1</v>
      </c>
      <c r="C3" s="464" t="s">
        <v>720</v>
      </c>
      <c r="D3" s="458" t="s">
        <v>721</v>
      </c>
    </row>
    <row r="4" spans="2:5" ht="78" customHeight="1">
      <c r="B4" s="478">
        <v>2</v>
      </c>
      <c r="C4" s="465" t="s">
        <v>718</v>
      </c>
      <c r="D4" s="476" t="s">
        <v>725</v>
      </c>
    </row>
    <row r="5" spans="2:5" ht="83.25" customHeight="1" thickBot="1">
      <c r="B5" s="479"/>
      <c r="C5" s="472" t="s">
        <v>729</v>
      </c>
      <c r="D5" s="477"/>
    </row>
    <row r="6" spans="2:5" ht="159" customHeight="1" thickTop="1" thickBot="1">
      <c r="B6" s="457">
        <v>3</v>
      </c>
      <c r="C6" s="475" t="s">
        <v>719</v>
      </c>
      <c r="D6" s="459" t="s">
        <v>722</v>
      </c>
      <c r="E6" s="445" t="s">
        <v>716</v>
      </c>
    </row>
    <row r="7" spans="2:5" ht="87.75" customHeight="1" thickTop="1">
      <c r="B7" s="480">
        <v>4</v>
      </c>
      <c r="C7" s="471" t="s">
        <v>727</v>
      </c>
      <c r="D7" s="460" t="s">
        <v>728</v>
      </c>
    </row>
    <row r="8" spans="2:5" ht="81" customHeight="1">
      <c r="B8" s="481"/>
      <c r="C8" s="466" t="s">
        <v>723</v>
      </c>
      <c r="D8" s="461" t="s">
        <v>724</v>
      </c>
    </row>
    <row r="9" spans="2:5" ht="87.75" customHeight="1">
      <c r="B9" s="444">
        <v>5</v>
      </c>
      <c r="C9" s="467" t="s">
        <v>701</v>
      </c>
      <c r="D9" s="462" t="s">
        <v>717</v>
      </c>
    </row>
    <row r="10" spans="2:5" ht="94.5" customHeight="1" thickBot="1">
      <c r="B10" s="443">
        <v>6</v>
      </c>
      <c r="C10" s="468" t="s">
        <v>726</v>
      </c>
      <c r="D10" s="463" t="s">
        <v>730</v>
      </c>
    </row>
    <row r="11" spans="2:5" ht="87.75" customHeight="1"/>
    <row r="12" spans="2:5" ht="87.75" customHeight="1"/>
    <row r="13" spans="2:5" ht="87.75" customHeight="1"/>
  </sheetData>
  <sheetProtection algorithmName="SHA-512" hashValue="xcwngp9EXKuYeKrHmRXI7qtJA3FI0EbsKKgKAtbZNItmhooK48LQEdFxNlSmXSOYqEAOt50+d+5JPo2ptH6e5g==" saltValue="OzfDS7fQvAyujqOQ2ztZ1g==" spinCount="100000" sheet="1" objects="1" scenarios="1"/>
  <mergeCells count="3">
    <mergeCell ref="D4:D5"/>
    <mergeCell ref="B4:B5"/>
    <mergeCell ref="B7:B8"/>
  </mergeCells>
  <phoneticPr fontId="1"/>
  <printOptions horizontalCentered="1"/>
  <pageMargins left="0.11811023622047245" right="0.11811023622047245" top="0.11811023622047245" bottom="7.874015748031496E-2" header="0.31496062992125984" footer="0.31496062992125984"/>
  <pageSetup paperSize="9" scale="73" orientation="landscape"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B2B71-5484-440B-BE4C-F50CB2C19907}">
  <sheetPr codeName="Sheet7"/>
  <dimension ref="A1:W3"/>
  <sheetViews>
    <sheetView workbookViewId="0">
      <selection activeCell="AF49" sqref="AF49:AH49"/>
    </sheetView>
  </sheetViews>
  <sheetFormatPr defaultRowHeight="18.75" outlineLevelRow="1"/>
  <cols>
    <col min="3" max="3" width="66.75" customWidth="1"/>
    <col min="8" max="8" width="50.75" customWidth="1"/>
  </cols>
  <sheetData>
    <row r="1" spans="1:23" s="303" customFormat="1" ht="68.45" customHeight="1" outlineLevel="1">
      <c r="A1" s="102" t="s">
        <v>470</v>
      </c>
      <c r="B1" s="101">
        <f ca="1">LEN(C1)</f>
        <v>107</v>
      </c>
      <c r="C1" s="304" t="str" cm="1">
        <f t="array" aca="1" ref="C1" ca="1">CELL("filename",C1)</f>
        <v>\\192.168.1.222\Share\0700_建設キャリアアップシステム_能力評価制度_とび技能者\開発原本\[【2026年度 無料期間用】能力評価申請シート（■■建設_申請者氏名◇◇◆◆）.xlsx]パス</v>
      </c>
      <c r="D1" s="300"/>
      <c r="E1" s="301"/>
      <c r="F1" s="301"/>
      <c r="G1" s="301"/>
      <c r="H1" s="301"/>
      <c r="I1" s="301"/>
      <c r="J1" s="301"/>
      <c r="K1" s="301"/>
      <c r="L1" s="302"/>
      <c r="M1" s="301"/>
      <c r="N1" s="301"/>
      <c r="O1" s="301"/>
      <c r="P1" s="301"/>
      <c r="Q1" s="301"/>
      <c r="R1" s="301"/>
      <c r="S1" s="301"/>
      <c r="T1" s="302"/>
      <c r="U1" s="302"/>
      <c r="V1" s="300"/>
      <c r="W1" s="300"/>
    </row>
    <row r="2" spans="1:23" s="102" customFormat="1" ht="69" customHeight="1" outlineLevel="1">
      <c r="A2" s="102" t="s">
        <v>471</v>
      </c>
      <c r="B2" s="101">
        <f ca="1">LEN(C2)</f>
        <v>59</v>
      </c>
      <c r="C2" s="304" t="str" cm="1">
        <f t="array" aca="1" ref="C2" ca="1">LEFT(CELL("filename",C2),FIND("[",CELL("filename",C2))-1)</f>
        <v>\\192.168.1.222\Share\0700_建設キャリアアップシステム_能力評価制度_とび技能者\開発原本\</v>
      </c>
      <c r="D2" s="305"/>
      <c r="E2" s="306"/>
      <c r="F2" s="307" t="s">
        <v>472</v>
      </c>
      <c r="G2" s="101">
        <f ca="1">LEN(H2)</f>
        <v>105</v>
      </c>
      <c r="H2" s="304" t="str" cm="1">
        <f t="array" aca="1" ref="H2" ca="1">LEFT(CELL("filename",H2),FIND("]",CELL("filename",H2)))</f>
        <v>\\192.168.1.222\Share\0700_建設キャリアアップシステム_能力評価制度_とび技能者\開発原本\[【2026年度 無料期間用】能力評価申請シート（■■建設_申請者氏名◇◇◆◆）.xlsx]</v>
      </c>
      <c r="I2" s="306"/>
      <c r="J2" s="306"/>
      <c r="K2" s="306"/>
      <c r="L2" s="274"/>
      <c r="M2" s="306"/>
      <c r="N2" s="306"/>
      <c r="O2" s="306"/>
      <c r="P2" s="306"/>
      <c r="Q2" s="306"/>
      <c r="R2" s="306"/>
      <c r="S2" s="306"/>
      <c r="T2" s="274"/>
      <c r="U2" s="274"/>
      <c r="V2" s="305"/>
      <c r="W2" s="305"/>
    </row>
    <row r="3" spans="1:23" s="308" customFormat="1" ht="32.450000000000003" customHeight="1" outlineLevel="1">
      <c r="A3" s="308" t="s">
        <v>473</v>
      </c>
      <c r="B3" s="101">
        <f ca="1">B1-B2-(B1-G2)</f>
        <v>46</v>
      </c>
      <c r="C3" s="309" t="str">
        <f ca="1">MID(C1,B2+2,B3-2)</f>
        <v>【2026年度 無料期間用】能力評価申請シート（■■建設_申請者氏名◇◇◆◆）.xlsx</v>
      </c>
      <c r="D3" s="310"/>
      <c r="E3" s="311"/>
      <c r="F3" s="311"/>
      <c r="G3" s="311"/>
      <c r="H3" s="311"/>
      <c r="I3" s="311"/>
      <c r="J3" s="311"/>
      <c r="K3" s="311"/>
      <c r="L3" s="311"/>
      <c r="M3" s="311"/>
      <c r="N3" s="311"/>
      <c r="O3" s="311"/>
      <c r="P3" s="311"/>
      <c r="Q3" s="311"/>
      <c r="R3" s="311"/>
      <c r="S3" s="311"/>
      <c r="T3" s="311"/>
      <c r="U3" s="311"/>
      <c r="V3" s="310"/>
      <c r="W3" s="310"/>
    </row>
  </sheetData>
  <sheetProtection sheet="1" objects="1" scenarios="1"/>
  <phoneticPr fontId="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F39CC-4CCD-47A6-8D3E-02EE39835EC5}">
  <sheetPr codeName="Sheet8"/>
  <dimension ref="B2:H49"/>
  <sheetViews>
    <sheetView workbookViewId="0">
      <selection activeCell="AF49" sqref="AF49:AH49"/>
    </sheetView>
  </sheetViews>
  <sheetFormatPr defaultRowHeight="18.75"/>
  <cols>
    <col min="2" max="2" width="10.75" customWidth="1"/>
    <col min="3" max="3" width="5.875" customWidth="1"/>
    <col min="4" max="4" width="21.75" customWidth="1"/>
    <col min="5" max="5" width="4.125" customWidth="1"/>
    <col min="6" max="6" width="42.875" customWidth="1"/>
    <col min="8" max="8" width="15.875" customWidth="1"/>
    <col min="9" max="9" width="17.375" customWidth="1"/>
  </cols>
  <sheetData>
    <row r="2" spans="2:8">
      <c r="B2" s="315" t="s">
        <v>458</v>
      </c>
      <c r="D2" s="315" t="s">
        <v>524</v>
      </c>
      <c r="F2" s="315" t="s">
        <v>525</v>
      </c>
      <c r="H2" s="315" t="s">
        <v>629</v>
      </c>
    </row>
    <row r="3" spans="2:8">
      <c r="B3" s="154" t="s">
        <v>475</v>
      </c>
      <c r="D3" s="154" t="s">
        <v>522</v>
      </c>
      <c r="F3" s="154" t="s">
        <v>602</v>
      </c>
      <c r="H3" s="154" t="s">
        <v>630</v>
      </c>
    </row>
    <row r="4" spans="2:8">
      <c r="B4" s="154" t="s">
        <v>476</v>
      </c>
      <c r="D4" s="154" t="s">
        <v>523</v>
      </c>
      <c r="F4" s="154" t="s">
        <v>577</v>
      </c>
      <c r="H4" s="154" t="s">
        <v>628</v>
      </c>
    </row>
    <row r="5" spans="2:8">
      <c r="B5" s="154" t="s">
        <v>477</v>
      </c>
      <c r="F5" s="154" t="s">
        <v>578</v>
      </c>
      <c r="H5" s="154" t="s">
        <v>631</v>
      </c>
    </row>
    <row r="6" spans="2:8">
      <c r="B6" s="154" t="s">
        <v>478</v>
      </c>
      <c r="F6" s="154" t="s">
        <v>609</v>
      </c>
      <c r="H6" s="154" t="s">
        <v>632</v>
      </c>
    </row>
    <row r="7" spans="2:8">
      <c r="B7" s="154" t="s">
        <v>479</v>
      </c>
      <c r="F7" s="154" t="s">
        <v>579</v>
      </c>
    </row>
    <row r="8" spans="2:8">
      <c r="B8" s="154" t="s">
        <v>480</v>
      </c>
      <c r="F8" s="154" t="s">
        <v>580</v>
      </c>
    </row>
    <row r="9" spans="2:8">
      <c r="B9" s="154" t="s">
        <v>481</v>
      </c>
      <c r="F9" s="154" t="s">
        <v>581</v>
      </c>
    </row>
    <row r="10" spans="2:8">
      <c r="B10" s="154" t="s">
        <v>482</v>
      </c>
      <c r="F10" s="154" t="s">
        <v>603</v>
      </c>
    </row>
    <row r="11" spans="2:8">
      <c r="B11" s="154" t="s">
        <v>483</v>
      </c>
      <c r="F11" s="154" t="s">
        <v>529</v>
      </c>
    </row>
    <row r="12" spans="2:8">
      <c r="B12" s="154" t="s">
        <v>484</v>
      </c>
    </row>
    <row r="13" spans="2:8">
      <c r="B13" s="154" t="s">
        <v>485</v>
      </c>
    </row>
    <row r="14" spans="2:8">
      <c r="B14" s="154" t="s">
        <v>486</v>
      </c>
    </row>
    <row r="15" spans="2:8">
      <c r="B15" s="154" t="s">
        <v>487</v>
      </c>
    </row>
    <row r="16" spans="2:8">
      <c r="B16" s="154" t="s">
        <v>488</v>
      </c>
    </row>
    <row r="17" spans="2:2">
      <c r="B17" s="154" t="s">
        <v>489</v>
      </c>
    </row>
    <row r="18" spans="2:2">
      <c r="B18" s="154" t="s">
        <v>490</v>
      </c>
    </row>
    <row r="19" spans="2:2">
      <c r="B19" s="154" t="s">
        <v>491</v>
      </c>
    </row>
    <row r="20" spans="2:2">
      <c r="B20" s="154" t="s">
        <v>492</v>
      </c>
    </row>
    <row r="21" spans="2:2">
      <c r="B21" s="154" t="s">
        <v>493</v>
      </c>
    </row>
    <row r="22" spans="2:2">
      <c r="B22" s="154" t="s">
        <v>494</v>
      </c>
    </row>
    <row r="23" spans="2:2">
      <c r="B23" s="154" t="s">
        <v>495</v>
      </c>
    </row>
    <row r="24" spans="2:2">
      <c r="B24" s="154" t="s">
        <v>496</v>
      </c>
    </row>
    <row r="25" spans="2:2">
      <c r="B25" s="154" t="s">
        <v>497</v>
      </c>
    </row>
    <row r="26" spans="2:2">
      <c r="B26" s="154" t="s">
        <v>498</v>
      </c>
    </row>
    <row r="27" spans="2:2">
      <c r="B27" s="154" t="s">
        <v>499</v>
      </c>
    </row>
    <row r="28" spans="2:2">
      <c r="B28" s="154" t="s">
        <v>500</v>
      </c>
    </row>
    <row r="29" spans="2:2">
      <c r="B29" s="154" t="s">
        <v>501</v>
      </c>
    </row>
    <row r="30" spans="2:2">
      <c r="B30" s="154" t="s">
        <v>502</v>
      </c>
    </row>
    <row r="31" spans="2:2">
      <c r="B31" s="154" t="s">
        <v>503</v>
      </c>
    </row>
    <row r="32" spans="2:2">
      <c r="B32" s="154" t="s">
        <v>504</v>
      </c>
    </row>
    <row r="33" spans="2:2">
      <c r="B33" s="154" t="s">
        <v>505</v>
      </c>
    </row>
    <row r="34" spans="2:2">
      <c r="B34" s="154" t="s">
        <v>506</v>
      </c>
    </row>
    <row r="35" spans="2:2">
      <c r="B35" s="154" t="s">
        <v>507</v>
      </c>
    </row>
    <row r="36" spans="2:2">
      <c r="B36" s="154" t="s">
        <v>508</v>
      </c>
    </row>
    <row r="37" spans="2:2">
      <c r="B37" s="154" t="s">
        <v>509</v>
      </c>
    </row>
    <row r="38" spans="2:2">
      <c r="B38" s="154" t="s">
        <v>510</v>
      </c>
    </row>
    <row r="39" spans="2:2">
      <c r="B39" s="154" t="s">
        <v>511</v>
      </c>
    </row>
    <row r="40" spans="2:2">
      <c r="B40" s="154" t="s">
        <v>512</v>
      </c>
    </row>
    <row r="41" spans="2:2">
      <c r="B41" s="154" t="s">
        <v>513</v>
      </c>
    </row>
    <row r="42" spans="2:2">
      <c r="B42" s="154" t="s">
        <v>514</v>
      </c>
    </row>
    <row r="43" spans="2:2">
      <c r="B43" s="154" t="s">
        <v>515</v>
      </c>
    </row>
    <row r="44" spans="2:2">
      <c r="B44" s="154" t="s">
        <v>516</v>
      </c>
    </row>
    <row r="45" spans="2:2">
      <c r="B45" s="154" t="s">
        <v>517</v>
      </c>
    </row>
    <row r="46" spans="2:2">
      <c r="B46" s="154" t="s">
        <v>518</v>
      </c>
    </row>
    <row r="47" spans="2:2">
      <c r="B47" s="154" t="s">
        <v>519</v>
      </c>
    </row>
    <row r="48" spans="2:2">
      <c r="B48" s="154" t="s">
        <v>520</v>
      </c>
    </row>
    <row r="49" spans="2:2">
      <c r="B49" s="154" t="s">
        <v>521</v>
      </c>
    </row>
  </sheetData>
  <phoneticPr fontId="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C0F57-3ADF-429F-80A3-CCE0B80F6673}">
  <sheetPr codeName="Sheet9"/>
  <dimension ref="E2:M42"/>
  <sheetViews>
    <sheetView workbookViewId="0">
      <selection activeCell="Q15" sqref="Q15"/>
    </sheetView>
  </sheetViews>
  <sheetFormatPr defaultColWidth="8.75" defaultRowHeight="16.149999999999999" customHeight="1"/>
  <cols>
    <col min="1" max="2" width="8.75" style="102"/>
    <col min="3" max="3" width="8.75" style="102" customWidth="1"/>
    <col min="4" max="4" width="1" style="102" customWidth="1"/>
    <col min="5" max="5" width="28.25" style="101" customWidth="1"/>
    <col min="6" max="6" width="2.25" style="102" customWidth="1"/>
    <col min="7" max="7" width="14.875" style="103" customWidth="1"/>
    <col min="8" max="8" width="11.875" style="103" hidden="1" customWidth="1"/>
    <col min="9" max="9" width="11.375" style="105" customWidth="1"/>
    <col min="10" max="10" width="1.375" style="105" customWidth="1"/>
    <col min="11" max="11" width="14.875" style="103" customWidth="1"/>
    <col min="12" max="12" width="11.875" style="103" hidden="1" customWidth="1"/>
    <col min="13" max="13" width="11.375" style="105" customWidth="1"/>
    <col min="14" max="16384" width="8.75" style="102"/>
  </cols>
  <sheetData>
    <row r="2" spans="5:13" ht="16.149999999999999" customHeight="1" thickBot="1">
      <c r="E2" s="102"/>
      <c r="G2" s="124" t="s">
        <v>210</v>
      </c>
    </row>
    <row r="3" spans="5:13" ht="17.45" customHeight="1" thickTop="1">
      <c r="E3" s="1111" t="s">
        <v>614</v>
      </c>
      <c r="G3" s="1103" t="s">
        <v>206</v>
      </c>
      <c r="H3" s="1104"/>
      <c r="I3" s="1105"/>
      <c r="K3" s="1106" t="s">
        <v>207</v>
      </c>
      <c r="L3" s="1107"/>
      <c r="M3" s="1108"/>
    </row>
    <row r="4" spans="5:13" s="101" customFormat="1" ht="16.149999999999999" customHeight="1" thickBot="1">
      <c r="E4" s="1112"/>
      <c r="G4" s="125" t="s">
        <v>208</v>
      </c>
      <c r="H4" s="126"/>
      <c r="I4" s="127" t="s">
        <v>209</v>
      </c>
      <c r="J4" s="104"/>
      <c r="K4" s="128" t="s">
        <v>208</v>
      </c>
      <c r="L4" s="129"/>
      <c r="M4" s="130" t="s">
        <v>209</v>
      </c>
    </row>
    <row r="5" spans="5:13" ht="13.15" customHeight="1">
      <c r="E5" s="1112"/>
      <c r="G5" s="112" t="s">
        <v>613</v>
      </c>
      <c r="H5" s="113">
        <v>44197</v>
      </c>
      <c r="I5" s="114">
        <v>2024</v>
      </c>
      <c r="J5" s="104"/>
      <c r="K5" s="112" t="s">
        <v>173</v>
      </c>
      <c r="L5" s="113">
        <f>VALUE(CONCATENATE(M5,"/",1,"/",1))</f>
        <v>32509</v>
      </c>
      <c r="M5" s="114">
        <v>1989</v>
      </c>
    </row>
    <row r="6" spans="5:13" ht="13.15" customHeight="1">
      <c r="E6" s="1112"/>
      <c r="G6" s="112" t="s">
        <v>612</v>
      </c>
      <c r="H6" s="113">
        <v>44197</v>
      </c>
      <c r="I6" s="114">
        <v>2023</v>
      </c>
      <c r="J6" s="104"/>
      <c r="K6" s="107" t="s">
        <v>174</v>
      </c>
      <c r="L6" s="108">
        <f t="shared" ref="L6:L37" si="0">VALUE(CONCATENATE(M6,"/",1,"/",1))</f>
        <v>32143</v>
      </c>
      <c r="M6" s="106">
        <v>1988</v>
      </c>
    </row>
    <row r="7" spans="5:13" ht="13.15" customHeight="1">
      <c r="E7" s="1112"/>
      <c r="G7" s="112" t="s">
        <v>611</v>
      </c>
      <c r="H7" s="113">
        <v>44197</v>
      </c>
      <c r="I7" s="114">
        <v>2022</v>
      </c>
      <c r="J7" s="104"/>
      <c r="K7" s="107" t="s">
        <v>175</v>
      </c>
      <c r="L7" s="108">
        <f t="shared" si="0"/>
        <v>31778</v>
      </c>
      <c r="M7" s="106">
        <v>1987</v>
      </c>
    </row>
    <row r="8" spans="5:13" ht="13.15" customHeight="1" thickBot="1">
      <c r="E8" s="1112"/>
      <c r="G8" s="112" t="s">
        <v>465</v>
      </c>
      <c r="H8" s="113">
        <v>44197</v>
      </c>
      <c r="I8" s="114">
        <v>2021</v>
      </c>
      <c r="J8" s="104"/>
      <c r="K8" s="121" t="s">
        <v>176</v>
      </c>
      <c r="L8" s="122">
        <f t="shared" si="0"/>
        <v>31413</v>
      </c>
      <c r="M8" s="123">
        <v>1986</v>
      </c>
    </row>
    <row r="9" spans="5:13" ht="13.15" customHeight="1" thickTop="1">
      <c r="E9" s="1112"/>
      <c r="G9" s="112" t="s">
        <v>170</v>
      </c>
      <c r="H9" s="113">
        <f>VALUE(CONCATENATE(I9,"/",1,"/",1))</f>
        <v>43831</v>
      </c>
      <c r="I9" s="114">
        <v>2020</v>
      </c>
      <c r="J9" s="104"/>
      <c r="K9" s="134" t="s">
        <v>177</v>
      </c>
      <c r="L9" s="135">
        <f t="shared" si="0"/>
        <v>31048</v>
      </c>
      <c r="M9" s="136">
        <v>1985</v>
      </c>
    </row>
    <row r="10" spans="5:13" ht="13.15" customHeight="1">
      <c r="E10" s="1112"/>
      <c r="G10" s="107" t="s">
        <v>171</v>
      </c>
      <c r="H10" s="118">
        <f t="shared" ref="H10:H41" si="1">VALUE(CONCATENATE(I10,"/",1,"/",1))</f>
        <v>43466</v>
      </c>
      <c r="I10" s="1109">
        <v>2019</v>
      </c>
      <c r="J10" s="104"/>
      <c r="K10" s="107" t="s">
        <v>178</v>
      </c>
      <c r="L10" s="108">
        <f t="shared" si="0"/>
        <v>30682</v>
      </c>
      <c r="M10" s="106">
        <v>1984</v>
      </c>
    </row>
    <row r="11" spans="5:13" ht="13.15" customHeight="1" thickBot="1">
      <c r="E11" s="1112"/>
      <c r="G11" s="119" t="s">
        <v>169</v>
      </c>
      <c r="H11" s="120" t="e">
        <f t="shared" si="1"/>
        <v>#VALUE!</v>
      </c>
      <c r="I11" s="1110"/>
      <c r="J11" s="104"/>
      <c r="K11" s="107" t="s">
        <v>179</v>
      </c>
      <c r="L11" s="108">
        <f t="shared" si="0"/>
        <v>30317</v>
      </c>
      <c r="M11" s="106">
        <v>1983</v>
      </c>
    </row>
    <row r="12" spans="5:13" ht="13.15" customHeight="1" thickTop="1">
      <c r="E12" s="1112"/>
      <c r="G12" s="131" t="s">
        <v>168</v>
      </c>
      <c r="H12" s="132">
        <f t="shared" si="1"/>
        <v>43101</v>
      </c>
      <c r="I12" s="133">
        <v>2018</v>
      </c>
      <c r="J12" s="104"/>
      <c r="K12" s="107" t="s">
        <v>180</v>
      </c>
      <c r="L12" s="108">
        <f t="shared" si="0"/>
        <v>29952</v>
      </c>
      <c r="M12" s="106">
        <v>1982</v>
      </c>
    </row>
    <row r="13" spans="5:13" ht="13.15" customHeight="1">
      <c r="E13" s="1112"/>
      <c r="G13" s="107" t="s">
        <v>167</v>
      </c>
      <c r="H13" s="108">
        <f t="shared" si="1"/>
        <v>42736</v>
      </c>
      <c r="I13" s="106">
        <v>2017</v>
      </c>
      <c r="J13" s="104"/>
      <c r="K13" s="115" t="s">
        <v>181</v>
      </c>
      <c r="L13" s="116">
        <f t="shared" si="0"/>
        <v>29587</v>
      </c>
      <c r="M13" s="117">
        <v>1981</v>
      </c>
    </row>
    <row r="14" spans="5:13" ht="13.15" customHeight="1">
      <c r="E14" s="1112"/>
      <c r="G14" s="107" t="s">
        <v>166</v>
      </c>
      <c r="H14" s="108">
        <f t="shared" si="1"/>
        <v>42370</v>
      </c>
      <c r="I14" s="106">
        <v>2016</v>
      </c>
      <c r="J14" s="104"/>
      <c r="K14" s="134" t="s">
        <v>182</v>
      </c>
      <c r="L14" s="135">
        <f t="shared" si="0"/>
        <v>29221</v>
      </c>
      <c r="M14" s="136">
        <v>1980</v>
      </c>
    </row>
    <row r="15" spans="5:13" ht="13.15" customHeight="1">
      <c r="E15" s="1112"/>
      <c r="G15" s="107" t="s">
        <v>165</v>
      </c>
      <c r="H15" s="108">
        <f t="shared" si="1"/>
        <v>42005</v>
      </c>
      <c r="I15" s="106">
        <v>2015</v>
      </c>
      <c r="J15" s="104"/>
      <c r="K15" s="107" t="s">
        <v>183</v>
      </c>
      <c r="L15" s="108">
        <f t="shared" si="0"/>
        <v>28856</v>
      </c>
      <c r="M15" s="106">
        <v>1979</v>
      </c>
    </row>
    <row r="16" spans="5:13" ht="13.15" customHeight="1">
      <c r="E16" s="1112"/>
      <c r="G16" s="115" t="s">
        <v>164</v>
      </c>
      <c r="H16" s="116">
        <f t="shared" si="1"/>
        <v>41640</v>
      </c>
      <c r="I16" s="117">
        <v>2014</v>
      </c>
      <c r="J16" s="104"/>
      <c r="K16" s="107" t="s">
        <v>184</v>
      </c>
      <c r="L16" s="108">
        <f t="shared" si="0"/>
        <v>28491</v>
      </c>
      <c r="M16" s="106">
        <v>1978</v>
      </c>
    </row>
    <row r="17" spans="5:13" ht="13.15" customHeight="1">
      <c r="E17" s="1112"/>
      <c r="G17" s="131" t="s">
        <v>163</v>
      </c>
      <c r="H17" s="132">
        <f t="shared" si="1"/>
        <v>41275</v>
      </c>
      <c r="I17" s="133">
        <v>2013</v>
      </c>
      <c r="J17" s="104"/>
      <c r="K17" s="107" t="s">
        <v>185</v>
      </c>
      <c r="L17" s="108">
        <f t="shared" si="0"/>
        <v>28126</v>
      </c>
      <c r="M17" s="106">
        <v>1977</v>
      </c>
    </row>
    <row r="18" spans="5:13" ht="13.15" customHeight="1" thickBot="1">
      <c r="E18" s="1112"/>
      <c r="G18" s="107" t="s">
        <v>162</v>
      </c>
      <c r="H18" s="108">
        <f t="shared" si="1"/>
        <v>40909</v>
      </c>
      <c r="I18" s="106">
        <v>2012</v>
      </c>
      <c r="J18" s="104"/>
      <c r="K18" s="121" t="s">
        <v>186</v>
      </c>
      <c r="L18" s="122">
        <f t="shared" si="0"/>
        <v>27760</v>
      </c>
      <c r="M18" s="123">
        <v>1976</v>
      </c>
    </row>
    <row r="19" spans="5:13" ht="13.15" customHeight="1" thickTop="1">
      <c r="E19" s="1112"/>
      <c r="G19" s="107" t="s">
        <v>161</v>
      </c>
      <c r="H19" s="108">
        <f t="shared" si="1"/>
        <v>40544</v>
      </c>
      <c r="I19" s="106">
        <v>2011</v>
      </c>
      <c r="J19" s="104"/>
      <c r="K19" s="134" t="s">
        <v>187</v>
      </c>
      <c r="L19" s="135">
        <f t="shared" si="0"/>
        <v>27395</v>
      </c>
      <c r="M19" s="136">
        <v>1975</v>
      </c>
    </row>
    <row r="20" spans="5:13" ht="13.15" customHeight="1">
      <c r="E20" s="1112"/>
      <c r="G20" s="107" t="s">
        <v>160</v>
      </c>
      <c r="H20" s="108">
        <f t="shared" si="1"/>
        <v>40179</v>
      </c>
      <c r="I20" s="106">
        <v>2010</v>
      </c>
      <c r="J20" s="104"/>
      <c r="K20" s="107" t="s">
        <v>188</v>
      </c>
      <c r="L20" s="108">
        <f t="shared" si="0"/>
        <v>27030</v>
      </c>
      <c r="M20" s="106">
        <v>1974</v>
      </c>
    </row>
    <row r="21" spans="5:13" ht="13.15" customHeight="1" thickBot="1">
      <c r="E21" s="1112"/>
      <c r="G21" s="121" t="s">
        <v>159</v>
      </c>
      <c r="H21" s="122">
        <f t="shared" si="1"/>
        <v>39814</v>
      </c>
      <c r="I21" s="123">
        <v>2009</v>
      </c>
      <c r="J21" s="104"/>
      <c r="K21" s="107" t="s">
        <v>189</v>
      </c>
      <c r="L21" s="108">
        <f t="shared" si="0"/>
        <v>26665</v>
      </c>
      <c r="M21" s="106">
        <v>1973</v>
      </c>
    </row>
    <row r="22" spans="5:13" ht="13.15" customHeight="1" thickTop="1">
      <c r="E22" s="1112"/>
      <c r="G22" s="131" t="s">
        <v>158</v>
      </c>
      <c r="H22" s="132">
        <f t="shared" si="1"/>
        <v>39448</v>
      </c>
      <c r="I22" s="133">
        <v>2008</v>
      </c>
      <c r="J22" s="104"/>
      <c r="K22" s="107" t="s">
        <v>190</v>
      </c>
      <c r="L22" s="108">
        <f t="shared" si="0"/>
        <v>26299</v>
      </c>
      <c r="M22" s="106">
        <v>1972</v>
      </c>
    </row>
    <row r="23" spans="5:13" ht="13.15" customHeight="1">
      <c r="E23" s="1112"/>
      <c r="G23" s="107" t="s">
        <v>157</v>
      </c>
      <c r="H23" s="108">
        <f t="shared" si="1"/>
        <v>39083</v>
      </c>
      <c r="I23" s="106">
        <v>2007</v>
      </c>
      <c r="J23" s="104"/>
      <c r="K23" s="115" t="s">
        <v>191</v>
      </c>
      <c r="L23" s="116">
        <f t="shared" si="0"/>
        <v>25934</v>
      </c>
      <c r="M23" s="117">
        <v>1971</v>
      </c>
    </row>
    <row r="24" spans="5:13" ht="13.15" customHeight="1">
      <c r="E24" s="1112"/>
      <c r="G24" s="107" t="s">
        <v>156</v>
      </c>
      <c r="H24" s="108">
        <f t="shared" si="1"/>
        <v>38718</v>
      </c>
      <c r="I24" s="106">
        <v>2006</v>
      </c>
      <c r="J24" s="104"/>
      <c r="K24" s="134" t="s">
        <v>192</v>
      </c>
      <c r="L24" s="135">
        <f t="shared" si="0"/>
        <v>25569</v>
      </c>
      <c r="M24" s="136">
        <v>1970</v>
      </c>
    </row>
    <row r="25" spans="5:13" ht="13.15" customHeight="1">
      <c r="E25" s="1112"/>
      <c r="G25" s="107" t="s">
        <v>155</v>
      </c>
      <c r="H25" s="108">
        <f t="shared" si="1"/>
        <v>38353</v>
      </c>
      <c r="I25" s="106">
        <v>2005</v>
      </c>
      <c r="J25" s="104"/>
      <c r="K25" s="107" t="s">
        <v>193</v>
      </c>
      <c r="L25" s="108">
        <f t="shared" si="0"/>
        <v>25204</v>
      </c>
      <c r="M25" s="106">
        <v>1969</v>
      </c>
    </row>
    <row r="26" spans="5:13" ht="13.15" customHeight="1">
      <c r="E26" s="1112"/>
      <c r="G26" s="115" t="s">
        <v>154</v>
      </c>
      <c r="H26" s="116">
        <f t="shared" si="1"/>
        <v>37987</v>
      </c>
      <c r="I26" s="117">
        <v>2004</v>
      </c>
      <c r="J26" s="104"/>
      <c r="K26" s="107" t="s">
        <v>194</v>
      </c>
      <c r="L26" s="108">
        <f t="shared" si="0"/>
        <v>24838</v>
      </c>
      <c r="M26" s="106">
        <v>1968</v>
      </c>
    </row>
    <row r="27" spans="5:13" ht="13.15" customHeight="1">
      <c r="E27" s="1112"/>
      <c r="G27" s="131" t="s">
        <v>153</v>
      </c>
      <c r="H27" s="132">
        <f t="shared" si="1"/>
        <v>37622</v>
      </c>
      <c r="I27" s="133">
        <v>2003</v>
      </c>
      <c r="J27" s="104"/>
      <c r="K27" s="107" t="s">
        <v>195</v>
      </c>
      <c r="L27" s="108">
        <f t="shared" si="0"/>
        <v>24473</v>
      </c>
      <c r="M27" s="106">
        <v>1967</v>
      </c>
    </row>
    <row r="28" spans="5:13" ht="13.15" customHeight="1" thickBot="1">
      <c r="E28" s="1112"/>
      <c r="G28" s="107" t="s">
        <v>152</v>
      </c>
      <c r="H28" s="108">
        <f t="shared" si="1"/>
        <v>37257</v>
      </c>
      <c r="I28" s="106">
        <v>2002</v>
      </c>
      <c r="J28" s="104"/>
      <c r="K28" s="121" t="s">
        <v>196</v>
      </c>
      <c r="L28" s="122">
        <f t="shared" si="0"/>
        <v>24108</v>
      </c>
      <c r="M28" s="123">
        <v>1966</v>
      </c>
    </row>
    <row r="29" spans="5:13" ht="13.15" customHeight="1" thickTop="1">
      <c r="E29" s="1112"/>
      <c r="G29" s="107" t="s">
        <v>151</v>
      </c>
      <c r="H29" s="108">
        <f t="shared" si="1"/>
        <v>36892</v>
      </c>
      <c r="I29" s="106">
        <v>2001</v>
      </c>
      <c r="J29" s="104"/>
      <c r="K29" s="134" t="s">
        <v>197</v>
      </c>
      <c r="L29" s="135">
        <f t="shared" si="0"/>
        <v>23743</v>
      </c>
      <c r="M29" s="136">
        <v>1965</v>
      </c>
    </row>
    <row r="30" spans="5:13" ht="13.15" customHeight="1">
      <c r="E30" s="1112"/>
      <c r="G30" s="107" t="s">
        <v>150</v>
      </c>
      <c r="H30" s="108">
        <f t="shared" si="1"/>
        <v>36526</v>
      </c>
      <c r="I30" s="106">
        <v>2000</v>
      </c>
      <c r="J30" s="104"/>
      <c r="K30" s="107" t="s">
        <v>198</v>
      </c>
      <c r="L30" s="108">
        <f t="shared" si="0"/>
        <v>23377</v>
      </c>
      <c r="M30" s="106">
        <v>1964</v>
      </c>
    </row>
    <row r="31" spans="5:13" ht="13.15" customHeight="1" thickBot="1">
      <c r="E31" s="1112"/>
      <c r="G31" s="121" t="s">
        <v>149</v>
      </c>
      <c r="H31" s="122">
        <f t="shared" si="1"/>
        <v>36161</v>
      </c>
      <c r="I31" s="123">
        <v>1999</v>
      </c>
      <c r="J31" s="104"/>
      <c r="K31" s="107" t="s">
        <v>199</v>
      </c>
      <c r="L31" s="108">
        <f t="shared" si="0"/>
        <v>23012</v>
      </c>
      <c r="M31" s="106">
        <v>1963</v>
      </c>
    </row>
    <row r="32" spans="5:13" ht="13.15" customHeight="1" thickTop="1">
      <c r="E32" s="1112"/>
      <c r="G32" s="131" t="s">
        <v>148</v>
      </c>
      <c r="H32" s="132">
        <f t="shared" si="1"/>
        <v>35796</v>
      </c>
      <c r="I32" s="133">
        <v>1998</v>
      </c>
      <c r="J32" s="104"/>
      <c r="K32" s="107" t="s">
        <v>200</v>
      </c>
      <c r="L32" s="108">
        <f t="shared" si="0"/>
        <v>22647</v>
      </c>
      <c r="M32" s="106">
        <v>1962</v>
      </c>
    </row>
    <row r="33" spans="5:13" ht="13.15" customHeight="1">
      <c r="E33" s="1112"/>
      <c r="G33" s="107" t="s">
        <v>147</v>
      </c>
      <c r="H33" s="108">
        <f t="shared" si="1"/>
        <v>35431</v>
      </c>
      <c r="I33" s="106">
        <v>1997</v>
      </c>
      <c r="J33" s="104"/>
      <c r="K33" s="115" t="s">
        <v>201</v>
      </c>
      <c r="L33" s="116">
        <f t="shared" si="0"/>
        <v>22282</v>
      </c>
      <c r="M33" s="117">
        <v>1961</v>
      </c>
    </row>
    <row r="34" spans="5:13" ht="13.15" customHeight="1">
      <c r="E34" s="1112"/>
      <c r="G34" s="107" t="s">
        <v>146</v>
      </c>
      <c r="H34" s="108">
        <f t="shared" si="1"/>
        <v>35065</v>
      </c>
      <c r="I34" s="106">
        <v>1996</v>
      </c>
      <c r="J34" s="104"/>
      <c r="K34" s="134" t="s">
        <v>202</v>
      </c>
      <c r="L34" s="135">
        <f t="shared" si="0"/>
        <v>21916</v>
      </c>
      <c r="M34" s="136">
        <v>1960</v>
      </c>
    </row>
    <row r="35" spans="5:13" ht="13.15" customHeight="1">
      <c r="E35" s="1112"/>
      <c r="G35" s="107" t="s">
        <v>145</v>
      </c>
      <c r="H35" s="108">
        <f t="shared" si="1"/>
        <v>34700</v>
      </c>
      <c r="I35" s="106">
        <v>1995</v>
      </c>
      <c r="J35" s="104"/>
      <c r="K35" s="107" t="s">
        <v>203</v>
      </c>
      <c r="L35" s="108">
        <f t="shared" si="0"/>
        <v>21551</v>
      </c>
      <c r="M35" s="106">
        <v>1959</v>
      </c>
    </row>
    <row r="36" spans="5:13" ht="13.15" customHeight="1">
      <c r="E36" s="1112"/>
      <c r="G36" s="115" t="s">
        <v>144</v>
      </c>
      <c r="H36" s="116">
        <f t="shared" si="1"/>
        <v>34335</v>
      </c>
      <c r="I36" s="117">
        <v>1994</v>
      </c>
      <c r="J36" s="104"/>
      <c r="K36" s="107" t="s">
        <v>204</v>
      </c>
      <c r="L36" s="108">
        <f t="shared" si="0"/>
        <v>21186</v>
      </c>
      <c r="M36" s="106">
        <v>1958</v>
      </c>
    </row>
    <row r="37" spans="5:13" ht="13.15" customHeight="1" thickBot="1">
      <c r="E37" s="1112"/>
      <c r="G37" s="131" t="s">
        <v>143</v>
      </c>
      <c r="H37" s="132">
        <f t="shared" si="1"/>
        <v>33970</v>
      </c>
      <c r="I37" s="133">
        <v>1993</v>
      </c>
      <c r="J37" s="104"/>
      <c r="K37" s="109" t="s">
        <v>205</v>
      </c>
      <c r="L37" s="110">
        <f t="shared" si="0"/>
        <v>20821</v>
      </c>
      <c r="M37" s="111">
        <v>1957</v>
      </c>
    </row>
    <row r="38" spans="5:13" ht="16.149999999999999" customHeight="1">
      <c r="E38" s="1112"/>
      <c r="G38" s="107" t="s">
        <v>142</v>
      </c>
      <c r="H38" s="108">
        <f t="shared" si="1"/>
        <v>33604</v>
      </c>
      <c r="I38" s="106">
        <v>1992</v>
      </c>
    </row>
    <row r="39" spans="5:13" ht="16.149999999999999" customHeight="1">
      <c r="E39" s="1113"/>
      <c r="G39" s="107" t="s">
        <v>141</v>
      </c>
      <c r="H39" s="108">
        <f t="shared" si="1"/>
        <v>33239</v>
      </c>
      <c r="I39" s="106">
        <v>1991</v>
      </c>
    </row>
    <row r="40" spans="5:13" ht="16.149999999999999" customHeight="1">
      <c r="E40" s="1113"/>
      <c r="G40" s="107" t="s">
        <v>140</v>
      </c>
      <c r="H40" s="108">
        <f t="shared" si="1"/>
        <v>32874</v>
      </c>
      <c r="I40" s="106">
        <v>1990</v>
      </c>
    </row>
    <row r="41" spans="5:13" ht="16.149999999999999" customHeight="1" thickBot="1">
      <c r="E41" s="1114"/>
      <c r="G41" s="109" t="s">
        <v>172</v>
      </c>
      <c r="H41" s="110">
        <f t="shared" si="1"/>
        <v>32509</v>
      </c>
      <c r="I41" s="111">
        <v>1989</v>
      </c>
    </row>
    <row r="42" spans="5:13" ht="16.149999999999999" customHeight="1" thickTop="1"/>
  </sheetData>
  <mergeCells count="4">
    <mergeCell ref="G3:I3"/>
    <mergeCell ref="K3:M3"/>
    <mergeCell ref="I10:I11"/>
    <mergeCell ref="E3:E41"/>
  </mergeCells>
  <phoneticPr fontId="1"/>
  <pageMargins left="0.7" right="0.7" top="0.75" bottom="0.75" header="0.3" footer="0.3"/>
  <pageSetup paperSize="9" orientation="portrait" horizontalDpi="4294967293"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5E4E0-5689-4D36-BD29-9B3F1A7EAFCA}">
  <sheetPr codeName="Sheet10"/>
  <dimension ref="D2:K41"/>
  <sheetViews>
    <sheetView topLeftCell="A22" workbookViewId="0">
      <selection activeCell="I40" sqref="I40"/>
    </sheetView>
  </sheetViews>
  <sheetFormatPr defaultRowHeight="18.75" outlineLevelRow="1"/>
  <cols>
    <col min="1" max="3" width="2.75" customWidth="1"/>
    <col min="4" max="4" width="3.375" customWidth="1"/>
    <col min="5" max="5" width="14.375" customWidth="1"/>
    <col min="6" max="6" width="9.875" customWidth="1"/>
    <col min="7" max="8" width="23.25" customWidth="1"/>
    <col min="9" max="9" width="30.875" customWidth="1"/>
    <col min="10" max="10" width="13" customWidth="1"/>
    <col min="11" max="11" width="6.625" customWidth="1"/>
  </cols>
  <sheetData>
    <row r="2" spans="4:11" ht="19.5" thickBot="1"/>
    <row r="3" spans="4:11" ht="27.75" customHeight="1">
      <c r="D3" s="269" t="s">
        <v>265</v>
      </c>
      <c r="E3" s="270"/>
      <c r="F3" s="270"/>
      <c r="G3" s="270"/>
      <c r="H3" s="270"/>
      <c r="I3" s="270"/>
      <c r="J3" s="270"/>
      <c r="K3" s="271"/>
    </row>
    <row r="4" spans="4:11">
      <c r="D4" s="252" t="s">
        <v>445</v>
      </c>
      <c r="E4" s="189"/>
      <c r="F4" s="189"/>
      <c r="G4" s="189"/>
      <c r="H4" s="189"/>
      <c r="I4" s="189"/>
      <c r="J4" s="189"/>
      <c r="K4" s="190"/>
    </row>
    <row r="5" spans="4:11" ht="16.899999999999999" customHeight="1">
      <c r="D5" s="252"/>
      <c r="E5" s="249" t="s">
        <v>446</v>
      </c>
      <c r="F5" s="189"/>
      <c r="G5" s="189"/>
      <c r="H5" s="189"/>
      <c r="I5" s="189"/>
      <c r="J5" s="189"/>
      <c r="K5" s="190"/>
    </row>
    <row r="6" spans="4:11" ht="3.75" customHeight="1">
      <c r="D6" s="188"/>
      <c r="E6" s="189"/>
      <c r="F6" s="189"/>
      <c r="G6" s="189"/>
      <c r="H6" s="189"/>
      <c r="I6" s="189"/>
      <c r="J6" s="189"/>
      <c r="K6" s="190"/>
    </row>
    <row r="7" spans="4:11">
      <c r="D7" s="188"/>
      <c r="E7" s="251" t="s">
        <v>441</v>
      </c>
      <c r="F7" s="249"/>
      <c r="G7" s="189"/>
      <c r="H7" s="189"/>
      <c r="I7" s="189"/>
      <c r="J7" s="189"/>
      <c r="K7" s="190"/>
    </row>
    <row r="8" spans="4:11" ht="2.25" customHeight="1">
      <c r="D8" s="188"/>
      <c r="E8" s="189"/>
      <c r="F8" s="189"/>
      <c r="G8" s="189"/>
      <c r="H8" s="189"/>
      <c r="I8" s="189"/>
      <c r="J8" s="189"/>
      <c r="K8" s="190"/>
    </row>
    <row r="9" spans="4:11" s="15" customFormat="1">
      <c r="D9" s="191"/>
      <c r="E9" s="184"/>
      <c r="F9" s="187"/>
      <c r="G9" s="185" t="s">
        <v>235</v>
      </c>
      <c r="H9" s="185" t="s">
        <v>235</v>
      </c>
      <c r="I9" s="186" t="s">
        <v>236</v>
      </c>
      <c r="J9" s="259" t="s">
        <v>439</v>
      </c>
      <c r="K9" s="192"/>
    </row>
    <row r="10" spans="4:11" ht="15.75" customHeight="1">
      <c r="D10" s="188"/>
      <c r="E10" s="1137" t="s">
        <v>263</v>
      </c>
      <c r="F10" s="1122" t="s">
        <v>428</v>
      </c>
      <c r="G10" s="1124" t="s">
        <v>432</v>
      </c>
      <c r="H10" s="1124" t="s">
        <v>432</v>
      </c>
      <c r="I10" s="256" t="s">
        <v>29</v>
      </c>
      <c r="J10" s="263"/>
      <c r="K10" s="190"/>
    </row>
    <row r="11" spans="4:11" ht="15.75" customHeight="1">
      <c r="D11" s="188"/>
      <c r="E11" s="1137"/>
      <c r="F11" s="1118"/>
      <c r="G11" s="1120"/>
      <c r="H11" s="1120"/>
      <c r="I11" s="257" t="s">
        <v>30</v>
      </c>
      <c r="J11" s="264">
        <v>4</v>
      </c>
      <c r="K11" s="190"/>
    </row>
    <row r="12" spans="4:11" ht="15.75" customHeight="1">
      <c r="D12" s="188"/>
      <c r="E12" s="1137"/>
      <c r="F12" s="1119"/>
      <c r="G12" s="1121"/>
      <c r="H12" s="1121"/>
      <c r="I12" s="258" t="s">
        <v>444</v>
      </c>
      <c r="J12" s="265"/>
      <c r="K12" s="190"/>
    </row>
    <row r="13" spans="4:11" ht="15.75" customHeight="1">
      <c r="D13" s="188"/>
      <c r="E13" s="1137"/>
      <c r="F13" s="1122" t="s">
        <v>430</v>
      </c>
      <c r="G13" s="1124" t="s">
        <v>264</v>
      </c>
      <c r="H13" s="1124" t="s">
        <v>264</v>
      </c>
      <c r="I13" s="256" t="s">
        <v>29</v>
      </c>
      <c r="J13" s="263"/>
      <c r="K13" s="190"/>
    </row>
    <row r="14" spans="4:11" ht="15.75" customHeight="1">
      <c r="D14" s="188"/>
      <c r="E14" s="1137"/>
      <c r="F14" s="1118"/>
      <c r="G14" s="1120"/>
      <c r="H14" s="1120"/>
      <c r="I14" s="257" t="s">
        <v>30</v>
      </c>
      <c r="J14" s="264">
        <v>5</v>
      </c>
      <c r="K14" s="190"/>
    </row>
    <row r="15" spans="4:11" ht="15.75" customHeight="1">
      <c r="D15" s="188"/>
      <c r="E15" s="1137"/>
      <c r="F15" s="1119"/>
      <c r="G15" s="1121"/>
      <c r="H15" s="1121"/>
      <c r="I15" s="258" t="s">
        <v>443</v>
      </c>
      <c r="J15" s="265"/>
      <c r="K15" s="190"/>
    </row>
    <row r="16" spans="4:11">
      <c r="D16" s="188"/>
      <c r="E16" s="189" t="s">
        <v>435</v>
      </c>
      <c r="F16" s="189"/>
      <c r="G16" s="189"/>
      <c r="H16" s="189"/>
      <c r="I16" s="189"/>
      <c r="J16" s="189"/>
      <c r="K16" s="190"/>
    </row>
    <row r="17" spans="4:11" ht="15.75" customHeight="1" thickBot="1">
      <c r="D17" s="193"/>
      <c r="E17" s="250" t="s">
        <v>442</v>
      </c>
      <c r="F17" s="194"/>
      <c r="G17" s="194"/>
      <c r="H17" s="194"/>
      <c r="I17" s="194"/>
      <c r="J17" s="194"/>
      <c r="K17" s="195"/>
    </row>
    <row r="19" spans="4:11" ht="19.5" thickBot="1"/>
    <row r="20" spans="4:11" ht="27.75" customHeight="1" outlineLevel="1">
      <c r="D20" s="266" t="s">
        <v>265</v>
      </c>
      <c r="E20" s="267"/>
      <c r="F20" s="267"/>
      <c r="G20" s="267"/>
      <c r="H20" s="267"/>
      <c r="I20" s="267"/>
      <c r="J20" s="267"/>
      <c r="K20" s="268"/>
    </row>
    <row r="21" spans="4:11" outlineLevel="1">
      <c r="D21" s="252" t="s">
        <v>556</v>
      </c>
      <c r="E21" s="189"/>
      <c r="F21" s="189"/>
      <c r="G21" s="189"/>
      <c r="H21" s="189"/>
      <c r="I21" s="189"/>
      <c r="J21" s="189"/>
      <c r="K21" s="190"/>
    </row>
    <row r="22" spans="4:11" ht="16.899999999999999" customHeight="1" outlineLevel="1">
      <c r="D22" s="252"/>
      <c r="E22" s="249" t="s">
        <v>436</v>
      </c>
      <c r="F22" s="189"/>
      <c r="G22" s="189"/>
      <c r="H22" s="189"/>
      <c r="I22" s="189"/>
      <c r="J22" s="189"/>
      <c r="K22" s="190"/>
    </row>
    <row r="23" spans="4:11" ht="3.75" customHeight="1" outlineLevel="1">
      <c r="D23" s="188"/>
      <c r="E23" s="189"/>
      <c r="F23" s="189"/>
      <c r="G23" s="189"/>
      <c r="H23" s="189"/>
      <c r="I23" s="189"/>
      <c r="J23" s="189"/>
      <c r="K23" s="190"/>
    </row>
    <row r="24" spans="4:11" outlineLevel="1">
      <c r="D24" s="188"/>
      <c r="E24" s="251" t="s">
        <v>438</v>
      </c>
      <c r="F24" s="249"/>
      <c r="G24" s="189"/>
      <c r="H24" s="189"/>
      <c r="I24" s="189"/>
      <c r="J24" s="189"/>
      <c r="K24" s="190"/>
    </row>
    <row r="25" spans="4:11" ht="2.25" customHeight="1" outlineLevel="1" thickBot="1">
      <c r="D25" s="188"/>
      <c r="E25" s="189"/>
      <c r="F25" s="189"/>
      <c r="G25" s="189"/>
      <c r="H25" s="189"/>
      <c r="I25" s="189"/>
      <c r="J25" s="189"/>
      <c r="K25" s="190"/>
    </row>
    <row r="26" spans="4:11" s="15" customFormat="1" ht="19.5" outlineLevel="1" thickBot="1">
      <c r="D26" s="191"/>
      <c r="E26" s="285"/>
      <c r="F26" s="286"/>
      <c r="G26" s="287" t="s">
        <v>468</v>
      </c>
      <c r="H26" s="287" t="s">
        <v>235</v>
      </c>
      <c r="I26" s="288" t="s">
        <v>236</v>
      </c>
      <c r="J26" s="289" t="s">
        <v>439</v>
      </c>
      <c r="K26" s="192"/>
    </row>
    <row r="27" spans="4:11" ht="15.75" customHeight="1" outlineLevel="1">
      <c r="D27" s="188"/>
      <c r="E27" s="1126" t="s">
        <v>262</v>
      </c>
      <c r="F27" s="1129" t="s">
        <v>429</v>
      </c>
      <c r="G27" s="1131" t="s">
        <v>469</v>
      </c>
      <c r="H27" s="1131" t="s">
        <v>432</v>
      </c>
      <c r="I27" s="254" t="s">
        <v>237</v>
      </c>
      <c r="J27" s="290"/>
      <c r="K27" s="190"/>
    </row>
    <row r="28" spans="4:11" ht="15.75" customHeight="1" outlineLevel="1">
      <c r="D28" s="188"/>
      <c r="E28" s="1127"/>
      <c r="F28" s="1129"/>
      <c r="G28" s="1131"/>
      <c r="H28" s="1131"/>
      <c r="I28" s="254" t="s">
        <v>606</v>
      </c>
      <c r="J28" s="291">
        <v>5</v>
      </c>
      <c r="K28" s="190"/>
    </row>
    <row r="29" spans="4:11" ht="15.75" customHeight="1" outlineLevel="1">
      <c r="D29" s="188"/>
      <c r="E29" s="1127"/>
      <c r="F29" s="1130"/>
      <c r="G29" s="1132"/>
      <c r="H29" s="1132"/>
      <c r="I29" s="255" t="s">
        <v>433</v>
      </c>
      <c r="J29" s="292"/>
      <c r="K29" s="190"/>
    </row>
    <row r="30" spans="4:11" ht="15.75" customHeight="1" outlineLevel="1">
      <c r="D30" s="188"/>
      <c r="E30" s="1127"/>
      <c r="F30" s="1133" t="s">
        <v>431</v>
      </c>
      <c r="G30" s="1135" t="s">
        <v>469</v>
      </c>
      <c r="H30" s="1135" t="s">
        <v>264</v>
      </c>
      <c r="I30" s="253" t="s">
        <v>29</v>
      </c>
      <c r="J30" s="293"/>
      <c r="K30" s="190"/>
    </row>
    <row r="31" spans="4:11" ht="15.75" customHeight="1" outlineLevel="1">
      <c r="D31" s="188"/>
      <c r="E31" s="1127"/>
      <c r="F31" s="1129"/>
      <c r="G31" s="1131"/>
      <c r="H31" s="1131"/>
      <c r="I31" s="254" t="s">
        <v>606</v>
      </c>
      <c r="J31" s="290">
        <v>6</v>
      </c>
      <c r="K31" s="190"/>
    </row>
    <row r="32" spans="4:11" ht="15.75" customHeight="1" outlineLevel="1" thickBot="1">
      <c r="D32" s="188"/>
      <c r="E32" s="1128"/>
      <c r="F32" s="1134"/>
      <c r="G32" s="1136"/>
      <c r="H32" s="1136"/>
      <c r="I32" s="284" t="s">
        <v>434</v>
      </c>
      <c r="J32" s="294"/>
      <c r="K32" s="190"/>
    </row>
    <row r="33" spans="4:11" ht="15.75" customHeight="1" outlineLevel="1">
      <c r="D33" s="188"/>
      <c r="E33" s="1115" t="s">
        <v>263</v>
      </c>
      <c r="F33" s="1118" t="s">
        <v>428</v>
      </c>
      <c r="G33" s="1120" t="s">
        <v>264</v>
      </c>
      <c r="H33" s="1120" t="s">
        <v>432</v>
      </c>
      <c r="I33" s="257" t="s">
        <v>29</v>
      </c>
      <c r="J33" s="295"/>
      <c r="K33" s="190"/>
    </row>
    <row r="34" spans="4:11" ht="15.75" customHeight="1" outlineLevel="1">
      <c r="D34" s="188"/>
      <c r="E34" s="1116"/>
      <c r="F34" s="1118"/>
      <c r="G34" s="1120"/>
      <c r="H34" s="1120"/>
      <c r="I34" s="257" t="s">
        <v>606</v>
      </c>
      <c r="J34" s="296">
        <v>4</v>
      </c>
      <c r="K34" s="190"/>
    </row>
    <row r="35" spans="4:11" ht="15.75" customHeight="1" outlineLevel="1">
      <c r="D35" s="188"/>
      <c r="E35" s="1116"/>
      <c r="F35" s="1119"/>
      <c r="G35" s="1121"/>
      <c r="H35" s="1121"/>
      <c r="I35" s="258" t="s">
        <v>433</v>
      </c>
      <c r="J35" s="297"/>
      <c r="K35" s="190"/>
    </row>
    <row r="36" spans="4:11" ht="15.75" customHeight="1" outlineLevel="1">
      <c r="D36" s="188"/>
      <c r="E36" s="1116"/>
      <c r="F36" s="1122" t="s">
        <v>430</v>
      </c>
      <c r="G36" s="1124" t="s">
        <v>264</v>
      </c>
      <c r="H36" s="1124" t="s">
        <v>264</v>
      </c>
      <c r="I36" s="256" t="s">
        <v>29</v>
      </c>
      <c r="J36" s="298"/>
      <c r="K36" s="190"/>
    </row>
    <row r="37" spans="4:11" ht="15.75" customHeight="1" outlineLevel="1">
      <c r="D37" s="188"/>
      <c r="E37" s="1116"/>
      <c r="F37" s="1118"/>
      <c r="G37" s="1120"/>
      <c r="H37" s="1120"/>
      <c r="I37" s="257" t="s">
        <v>606</v>
      </c>
      <c r="J37" s="295">
        <v>5</v>
      </c>
      <c r="K37" s="190"/>
    </row>
    <row r="38" spans="4:11" ht="15.75" customHeight="1" outlineLevel="1" thickBot="1">
      <c r="D38" s="188"/>
      <c r="E38" s="1117"/>
      <c r="F38" s="1123"/>
      <c r="G38" s="1125"/>
      <c r="H38" s="1125"/>
      <c r="I38" s="283" t="s">
        <v>434</v>
      </c>
      <c r="J38" s="299"/>
      <c r="K38" s="190"/>
    </row>
    <row r="39" spans="4:11" outlineLevel="1">
      <c r="D39" s="188"/>
      <c r="E39" s="189" t="s">
        <v>607</v>
      </c>
      <c r="F39" s="189"/>
      <c r="G39" s="189"/>
      <c r="H39" s="189"/>
      <c r="I39" s="189"/>
      <c r="J39" s="189"/>
      <c r="K39" s="190"/>
    </row>
    <row r="40" spans="4:11" ht="15.75" customHeight="1" outlineLevel="1" thickBot="1">
      <c r="D40" s="193"/>
      <c r="E40" s="250" t="s">
        <v>427</v>
      </c>
      <c r="F40" s="194"/>
      <c r="G40" s="194"/>
      <c r="H40" s="194"/>
      <c r="I40" s="194"/>
      <c r="J40" s="194"/>
      <c r="K40" s="195"/>
    </row>
    <row r="41" spans="4:11" outlineLevel="1"/>
  </sheetData>
  <mergeCells count="21">
    <mergeCell ref="E10:E15"/>
    <mergeCell ref="F10:F12"/>
    <mergeCell ref="F13:F15"/>
    <mergeCell ref="H10:H12"/>
    <mergeCell ref="H13:H15"/>
    <mergeCell ref="G10:G12"/>
    <mergeCell ref="G13:G15"/>
    <mergeCell ref="E27:E32"/>
    <mergeCell ref="F27:F29"/>
    <mergeCell ref="H27:H29"/>
    <mergeCell ref="F30:F32"/>
    <mergeCell ref="H30:H32"/>
    <mergeCell ref="G27:G29"/>
    <mergeCell ref="G30:G32"/>
    <mergeCell ref="E33:E38"/>
    <mergeCell ref="F33:F35"/>
    <mergeCell ref="H33:H35"/>
    <mergeCell ref="F36:F38"/>
    <mergeCell ref="H36:H38"/>
    <mergeCell ref="G33:G35"/>
    <mergeCell ref="G36:G38"/>
  </mergeCells>
  <phoneticPr fontId="1"/>
  <pageMargins left="0.70866141732283472" right="0.70866141732283472" top="0.74803149606299213" bottom="0.74803149606299213" header="0.31496062992125984" footer="0.31496062992125984"/>
  <pageSetup paperSize="9" orientation="landscape" horizontalDpi="4294967293"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198CE-3FBA-4BBA-A17E-CE8198DD5230}">
  <sheetPr codeName="Sheet11"/>
  <dimension ref="D2:J41"/>
  <sheetViews>
    <sheetView workbookViewId="0">
      <selection activeCell="J53" sqref="J53:Z53"/>
    </sheetView>
  </sheetViews>
  <sheetFormatPr defaultRowHeight="18.75" outlineLevelRow="1"/>
  <cols>
    <col min="1" max="3" width="2.75" customWidth="1"/>
    <col min="4" max="4" width="3.375" customWidth="1"/>
    <col min="5" max="5" width="14.375" customWidth="1"/>
    <col min="6" max="6" width="9.875" customWidth="1"/>
    <col min="7" max="7" width="23.25" customWidth="1"/>
    <col min="8" max="8" width="26.625" customWidth="1"/>
    <col min="9" max="9" width="13" customWidth="1"/>
    <col min="10" max="10" width="6.625" customWidth="1"/>
  </cols>
  <sheetData>
    <row r="2" spans="4:10" ht="19.5" thickBot="1"/>
    <row r="3" spans="4:10" ht="27.75" customHeight="1">
      <c r="D3" s="269" t="s">
        <v>265</v>
      </c>
      <c r="E3" s="270"/>
      <c r="F3" s="270"/>
      <c r="G3" s="270"/>
      <c r="H3" s="270"/>
      <c r="I3" s="270"/>
      <c r="J3" s="271"/>
    </row>
    <row r="4" spans="4:10">
      <c r="D4" s="252" t="s">
        <v>445</v>
      </c>
      <c r="E4" s="189"/>
      <c r="F4" s="189"/>
      <c r="G4" s="189"/>
      <c r="H4" s="189"/>
      <c r="I4" s="189"/>
      <c r="J4" s="190"/>
    </row>
    <row r="5" spans="4:10" ht="16.899999999999999" customHeight="1">
      <c r="D5" s="252"/>
      <c r="E5" s="249" t="s">
        <v>446</v>
      </c>
      <c r="F5" s="189"/>
      <c r="G5" s="189"/>
      <c r="H5" s="189"/>
      <c r="I5" s="189"/>
      <c r="J5" s="190"/>
    </row>
    <row r="6" spans="4:10" ht="3.75" customHeight="1">
      <c r="D6" s="188"/>
      <c r="E6" s="189"/>
      <c r="F6" s="189"/>
      <c r="G6" s="189"/>
      <c r="H6" s="189"/>
      <c r="I6" s="189"/>
      <c r="J6" s="190"/>
    </row>
    <row r="7" spans="4:10">
      <c r="D7" s="188"/>
      <c r="E7" s="251" t="s">
        <v>441</v>
      </c>
      <c r="F7" s="249"/>
      <c r="G7" s="189"/>
      <c r="H7" s="189"/>
      <c r="I7" s="189"/>
      <c r="J7" s="190"/>
    </row>
    <row r="8" spans="4:10" ht="2.25" customHeight="1">
      <c r="D8" s="188"/>
      <c r="E8" s="189"/>
      <c r="F8" s="189"/>
      <c r="G8" s="189"/>
      <c r="H8" s="189"/>
      <c r="I8" s="189"/>
      <c r="J8" s="190"/>
    </row>
    <row r="9" spans="4:10" s="15" customFormat="1">
      <c r="D9" s="191"/>
      <c r="E9" s="184"/>
      <c r="F9" s="187"/>
      <c r="G9" s="185" t="s">
        <v>235</v>
      </c>
      <c r="H9" s="186" t="s">
        <v>236</v>
      </c>
      <c r="I9" s="259" t="s">
        <v>439</v>
      </c>
      <c r="J9" s="192"/>
    </row>
    <row r="10" spans="4:10" ht="15.75" customHeight="1">
      <c r="D10" s="188"/>
      <c r="E10" s="1137" t="s">
        <v>263</v>
      </c>
      <c r="F10" s="1122" t="s">
        <v>428</v>
      </c>
      <c r="G10" s="1124" t="s">
        <v>432</v>
      </c>
      <c r="H10" s="256" t="s">
        <v>29</v>
      </c>
      <c r="I10" s="263"/>
      <c r="J10" s="190"/>
    </row>
    <row r="11" spans="4:10" ht="15.75" customHeight="1">
      <c r="D11" s="188"/>
      <c r="E11" s="1137"/>
      <c r="F11" s="1118"/>
      <c r="G11" s="1120"/>
      <c r="H11" s="257" t="s">
        <v>30</v>
      </c>
      <c r="I11" s="264">
        <v>4</v>
      </c>
      <c r="J11" s="190"/>
    </row>
    <row r="12" spans="4:10" ht="15.75" customHeight="1">
      <c r="D12" s="188"/>
      <c r="E12" s="1137"/>
      <c r="F12" s="1119"/>
      <c r="G12" s="1121"/>
      <c r="H12" s="258" t="s">
        <v>444</v>
      </c>
      <c r="I12" s="265"/>
      <c r="J12" s="190"/>
    </row>
    <row r="13" spans="4:10" ht="15.75" customHeight="1">
      <c r="D13" s="188"/>
      <c r="E13" s="1137"/>
      <c r="F13" s="1122" t="s">
        <v>430</v>
      </c>
      <c r="G13" s="1124" t="s">
        <v>264</v>
      </c>
      <c r="H13" s="256" t="s">
        <v>29</v>
      </c>
      <c r="I13" s="263"/>
      <c r="J13" s="190"/>
    </row>
    <row r="14" spans="4:10" ht="15.75" customHeight="1">
      <c r="D14" s="188"/>
      <c r="E14" s="1137"/>
      <c r="F14" s="1118"/>
      <c r="G14" s="1120"/>
      <c r="H14" s="257" t="s">
        <v>30</v>
      </c>
      <c r="I14" s="264">
        <v>5</v>
      </c>
      <c r="J14" s="190"/>
    </row>
    <row r="15" spans="4:10" ht="15.75" customHeight="1">
      <c r="D15" s="188"/>
      <c r="E15" s="1137"/>
      <c r="F15" s="1119"/>
      <c r="G15" s="1121"/>
      <c r="H15" s="258" t="s">
        <v>443</v>
      </c>
      <c r="I15" s="265"/>
      <c r="J15" s="190"/>
    </row>
    <row r="16" spans="4:10">
      <c r="D16" s="188"/>
      <c r="E16" s="189" t="s">
        <v>435</v>
      </c>
      <c r="F16" s="189"/>
      <c r="G16" s="189"/>
      <c r="H16" s="189"/>
      <c r="I16" s="189"/>
      <c r="J16" s="190"/>
    </row>
    <row r="17" spans="4:10" ht="15.75" customHeight="1" thickBot="1">
      <c r="D17" s="193"/>
      <c r="E17" s="250" t="s">
        <v>442</v>
      </c>
      <c r="F17" s="194"/>
      <c r="G17" s="194"/>
      <c r="H17" s="194"/>
      <c r="I17" s="194"/>
      <c r="J17" s="195"/>
    </row>
    <row r="19" spans="4:10" ht="19.5" thickBot="1"/>
    <row r="20" spans="4:10" ht="27.75" customHeight="1" outlineLevel="1">
      <c r="D20" s="266" t="s">
        <v>265</v>
      </c>
      <c r="E20" s="267"/>
      <c r="F20" s="267"/>
      <c r="G20" s="267"/>
      <c r="H20" s="267"/>
      <c r="I20" s="267"/>
      <c r="J20" s="268"/>
    </row>
    <row r="21" spans="4:10" outlineLevel="1">
      <c r="D21" s="252" t="s">
        <v>437</v>
      </c>
      <c r="E21" s="189"/>
      <c r="F21" s="189"/>
      <c r="G21" s="189"/>
      <c r="H21" s="189"/>
      <c r="I21" s="189"/>
      <c r="J21" s="190"/>
    </row>
    <row r="22" spans="4:10" ht="16.899999999999999" customHeight="1" outlineLevel="1">
      <c r="D22" s="252"/>
      <c r="E22" s="249" t="s">
        <v>436</v>
      </c>
      <c r="F22" s="189"/>
      <c r="G22" s="189"/>
      <c r="H22" s="189"/>
      <c r="I22" s="189"/>
      <c r="J22" s="190"/>
    </row>
    <row r="23" spans="4:10" ht="3.75" customHeight="1" outlineLevel="1">
      <c r="D23" s="188"/>
      <c r="E23" s="189"/>
      <c r="F23" s="189"/>
      <c r="G23" s="189"/>
      <c r="H23" s="189"/>
      <c r="I23" s="189"/>
      <c r="J23" s="190"/>
    </row>
    <row r="24" spans="4:10" outlineLevel="1">
      <c r="D24" s="188"/>
      <c r="E24" s="251" t="s">
        <v>438</v>
      </c>
      <c r="F24" s="249"/>
      <c r="G24" s="189"/>
      <c r="H24" s="189"/>
      <c r="I24" s="189"/>
      <c r="J24" s="190"/>
    </row>
    <row r="25" spans="4:10" ht="2.25" customHeight="1" outlineLevel="1">
      <c r="D25" s="188"/>
      <c r="E25" s="189"/>
      <c r="F25" s="189"/>
      <c r="G25" s="189"/>
      <c r="H25" s="189"/>
      <c r="I25" s="189"/>
      <c r="J25" s="190"/>
    </row>
    <row r="26" spans="4:10" s="15" customFormat="1" outlineLevel="1">
      <c r="D26" s="191"/>
      <c r="E26" s="184"/>
      <c r="F26" s="187"/>
      <c r="G26" s="185" t="s">
        <v>235</v>
      </c>
      <c r="H26" s="186" t="s">
        <v>236</v>
      </c>
      <c r="I26" s="259" t="s">
        <v>439</v>
      </c>
      <c r="J26" s="192"/>
    </row>
    <row r="27" spans="4:10" ht="15.75" customHeight="1" outlineLevel="1">
      <c r="D27" s="188"/>
      <c r="E27" s="1138" t="s">
        <v>262</v>
      </c>
      <c r="F27" s="1133" t="s">
        <v>429</v>
      </c>
      <c r="G27" s="1135" t="s">
        <v>432</v>
      </c>
      <c r="H27" s="253" t="s">
        <v>237</v>
      </c>
      <c r="I27" s="260"/>
      <c r="J27" s="190"/>
    </row>
    <row r="28" spans="4:10" ht="15.75" customHeight="1" outlineLevel="1">
      <c r="D28" s="188"/>
      <c r="E28" s="1138"/>
      <c r="F28" s="1129"/>
      <c r="G28" s="1131"/>
      <c r="H28" s="254" t="s">
        <v>31</v>
      </c>
      <c r="I28" s="261">
        <v>5</v>
      </c>
      <c r="J28" s="190"/>
    </row>
    <row r="29" spans="4:10" ht="15.75" customHeight="1" outlineLevel="1">
      <c r="D29" s="188"/>
      <c r="E29" s="1138"/>
      <c r="F29" s="1130"/>
      <c r="G29" s="1132"/>
      <c r="H29" s="255" t="s">
        <v>433</v>
      </c>
      <c r="I29" s="262"/>
      <c r="J29" s="190"/>
    </row>
    <row r="30" spans="4:10" ht="15.75" customHeight="1" outlineLevel="1">
      <c r="D30" s="188"/>
      <c r="E30" s="1138"/>
      <c r="F30" s="1133" t="s">
        <v>431</v>
      </c>
      <c r="G30" s="1135" t="s">
        <v>264</v>
      </c>
      <c r="H30" s="253" t="s">
        <v>29</v>
      </c>
      <c r="I30" s="260"/>
      <c r="J30" s="190"/>
    </row>
    <row r="31" spans="4:10" ht="15.75" customHeight="1" outlineLevel="1">
      <c r="D31" s="188"/>
      <c r="E31" s="1138"/>
      <c r="F31" s="1129"/>
      <c r="G31" s="1131"/>
      <c r="H31" s="254" t="s">
        <v>30</v>
      </c>
      <c r="I31" s="261">
        <v>6</v>
      </c>
      <c r="J31" s="190"/>
    </row>
    <row r="32" spans="4:10" ht="15.75" customHeight="1" outlineLevel="1">
      <c r="D32" s="188"/>
      <c r="E32" s="1138"/>
      <c r="F32" s="1130"/>
      <c r="G32" s="1132"/>
      <c r="H32" s="255" t="s">
        <v>434</v>
      </c>
      <c r="I32" s="262"/>
      <c r="J32" s="190"/>
    </row>
    <row r="33" spans="4:10" ht="15.75" customHeight="1" outlineLevel="1">
      <c r="D33" s="188"/>
      <c r="E33" s="1137" t="s">
        <v>263</v>
      </c>
      <c r="F33" s="1122" t="s">
        <v>428</v>
      </c>
      <c r="G33" s="1124" t="s">
        <v>432</v>
      </c>
      <c r="H33" s="256" t="s">
        <v>29</v>
      </c>
      <c r="I33" s="263"/>
      <c r="J33" s="190"/>
    </row>
    <row r="34" spans="4:10" ht="15.75" customHeight="1" outlineLevel="1">
      <c r="D34" s="188"/>
      <c r="E34" s="1137"/>
      <c r="F34" s="1118"/>
      <c r="G34" s="1120"/>
      <c r="H34" s="257" t="s">
        <v>30</v>
      </c>
      <c r="I34" s="264">
        <v>4</v>
      </c>
      <c r="J34" s="190"/>
    </row>
    <row r="35" spans="4:10" ht="15.75" customHeight="1" outlineLevel="1">
      <c r="D35" s="188"/>
      <c r="E35" s="1137"/>
      <c r="F35" s="1119"/>
      <c r="G35" s="1121"/>
      <c r="H35" s="258" t="s">
        <v>433</v>
      </c>
      <c r="I35" s="265"/>
      <c r="J35" s="190"/>
    </row>
    <row r="36" spans="4:10" ht="15.75" customHeight="1" outlineLevel="1">
      <c r="D36" s="188"/>
      <c r="E36" s="1137"/>
      <c r="F36" s="1122" t="s">
        <v>430</v>
      </c>
      <c r="G36" s="1124" t="s">
        <v>264</v>
      </c>
      <c r="H36" s="256" t="s">
        <v>29</v>
      </c>
      <c r="I36" s="263"/>
      <c r="J36" s="190"/>
    </row>
    <row r="37" spans="4:10" ht="15.75" customHeight="1" outlineLevel="1">
      <c r="D37" s="188"/>
      <c r="E37" s="1137"/>
      <c r="F37" s="1118"/>
      <c r="G37" s="1120"/>
      <c r="H37" s="257" t="s">
        <v>30</v>
      </c>
      <c r="I37" s="264">
        <v>5</v>
      </c>
      <c r="J37" s="190"/>
    </row>
    <row r="38" spans="4:10" ht="15.75" customHeight="1" outlineLevel="1">
      <c r="D38" s="188"/>
      <c r="E38" s="1137"/>
      <c r="F38" s="1119"/>
      <c r="G38" s="1121"/>
      <c r="H38" s="258" t="s">
        <v>434</v>
      </c>
      <c r="I38" s="265"/>
      <c r="J38" s="190"/>
    </row>
    <row r="39" spans="4:10" outlineLevel="1">
      <c r="D39" s="188"/>
      <c r="E39" s="189" t="s">
        <v>435</v>
      </c>
      <c r="F39" s="189"/>
      <c r="G39" s="189"/>
      <c r="H39" s="189"/>
      <c r="I39" s="189"/>
      <c r="J39" s="190"/>
    </row>
    <row r="40" spans="4:10" ht="15.75" customHeight="1" outlineLevel="1" thickBot="1">
      <c r="D40" s="193"/>
      <c r="E40" s="250" t="s">
        <v>427</v>
      </c>
      <c r="F40" s="194"/>
      <c r="G40" s="194"/>
      <c r="H40" s="194"/>
      <c r="I40" s="194"/>
      <c r="J40" s="195"/>
    </row>
    <row r="41" spans="4:10" outlineLevel="1"/>
  </sheetData>
  <mergeCells count="15">
    <mergeCell ref="E27:E32"/>
    <mergeCell ref="F27:F29"/>
    <mergeCell ref="G27:G29"/>
    <mergeCell ref="F30:F32"/>
    <mergeCell ref="G30:G32"/>
    <mergeCell ref="E10:E15"/>
    <mergeCell ref="F10:F12"/>
    <mergeCell ref="G10:G12"/>
    <mergeCell ref="F13:F15"/>
    <mergeCell ref="G13:G15"/>
    <mergeCell ref="E33:E38"/>
    <mergeCell ref="F33:F35"/>
    <mergeCell ref="G33:G35"/>
    <mergeCell ref="F36:F38"/>
    <mergeCell ref="G36:G38"/>
  </mergeCells>
  <phoneticPr fontId="1"/>
  <pageMargins left="0.70866141732283472" right="0.70866141732283472" top="0.74803149606299213" bottom="0.74803149606299213" header="0.31496062992125984" footer="0.31496062992125984"/>
  <pageSetup paperSize="9" orientation="landscape" horizontalDpi="4294967293"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D4E61-F626-472F-876C-E82182377AC1}">
  <sheetPr codeName="Sheet12"/>
  <dimension ref="B1:G1"/>
  <sheetViews>
    <sheetView zoomScale="90" zoomScaleNormal="90" workbookViewId="0">
      <selection activeCell="J53" sqref="J53:Z53"/>
    </sheetView>
  </sheetViews>
  <sheetFormatPr defaultRowHeight="18.75"/>
  <cols>
    <col min="2" max="7" width="9" style="137"/>
  </cols>
  <sheetData/>
  <sheetProtection algorithmName="SHA-512" hashValue="CWwcv3H1PQkPYTj4lQnSV0Hl+6yebpbZrqytBWfQsV0ToLnsXsG6FHVEmC+Q61E+ODaIkXuiSBAcnpXycV34+Q==" saltValue="qdlXPItXFpWqzLRlv4x5Gw==" spinCount="100000" sheet="1" objects="1" scenarios="1"/>
  <phoneticPr fontId="1"/>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54137-938B-47ED-BCB4-D5F516F3943D}">
  <sheetPr codeName="Sheet1">
    <tabColor rgb="FF00B050"/>
    <pageSetUpPr fitToPage="1"/>
  </sheetPr>
  <dimension ref="A1:CX107"/>
  <sheetViews>
    <sheetView topLeftCell="A3" zoomScale="90" zoomScaleNormal="90" zoomScaleSheetLayoutView="100" workbookViewId="0">
      <selection activeCell="AT6" sqref="AT6:AV6"/>
    </sheetView>
  </sheetViews>
  <sheetFormatPr defaultRowHeight="18.75" outlineLevelRow="1" outlineLevelCol="1"/>
  <cols>
    <col min="1" max="1" width="8.25" style="137" customWidth="1"/>
    <col min="2" max="2" width="3.25" customWidth="1"/>
    <col min="3" max="7" width="2.25" customWidth="1"/>
    <col min="8" max="55" width="1.625" customWidth="1"/>
    <col min="56" max="56" width="25.375" style="137" customWidth="1"/>
    <col min="57" max="57" width="1.875" style="13" hidden="1" customWidth="1" outlineLevel="1"/>
    <col min="58" max="59" width="4.125" style="93" hidden="1" customWidth="1" outlineLevel="1"/>
    <col min="60" max="60" width="5.875" style="13" hidden="1" customWidth="1" outlineLevel="1"/>
    <col min="61" max="61" width="6.25" hidden="1" customWidth="1" outlineLevel="1"/>
    <col min="62" max="62" width="1.625" hidden="1" customWidth="1" outlineLevel="1"/>
    <col min="63" max="63" width="7.5" style="15" hidden="1" customWidth="1" outlineLevel="1"/>
    <col min="64" max="64" width="9" style="15" hidden="1" customWidth="1" outlineLevel="1"/>
    <col min="65" max="65" width="48.25" customWidth="1" collapsed="1"/>
    <col min="66" max="66" width="42.5" customWidth="1"/>
    <col min="67" max="67" width="40.625" customWidth="1"/>
    <col min="68" max="68" width="37.25" style="13" hidden="1" customWidth="1" outlineLevel="1"/>
    <col min="69" max="70" width="4.625" style="43" hidden="1" customWidth="1" outlineLevel="1"/>
    <col min="71" max="71" width="37.25" hidden="1" customWidth="1" outlineLevel="1"/>
    <col min="72" max="73" width="4.625" style="15" hidden="1" customWidth="1" outlineLevel="1"/>
    <col min="74" max="74" width="4.625" hidden="1" customWidth="1" outlineLevel="1"/>
    <col min="75" max="75" width="32" hidden="1" customWidth="1" outlineLevel="1"/>
    <col min="76" max="78" width="4.625" hidden="1" customWidth="1" outlineLevel="1"/>
    <col min="79" max="79" width="8.75" hidden="1" customWidth="1" outlineLevel="1"/>
    <col min="80" max="80" width="43.5" hidden="1" customWidth="1" outlineLevel="1"/>
    <col min="81" max="81" width="8.75" style="7" hidden="1" customWidth="1" outlineLevel="1"/>
    <col min="82" max="83" width="9" hidden="1" customWidth="1" outlineLevel="1"/>
    <col min="84" max="86" width="12.75" hidden="1" customWidth="1" outlineLevel="1"/>
    <col min="87" max="98" width="9" hidden="1" customWidth="1" outlineLevel="1"/>
    <col min="99" max="99" width="8.75" collapsed="1"/>
  </cols>
  <sheetData>
    <row r="1" spans="1:102" ht="20.25" hidden="1" outlineLevel="1" thickTop="1" thickBot="1">
      <c r="BP1" s="224" t="s">
        <v>268</v>
      </c>
      <c r="BQ1" s="225" t="s">
        <v>269</v>
      </c>
      <c r="BR1" s="225" t="s">
        <v>270</v>
      </c>
      <c r="BS1" s="226" t="s">
        <v>271</v>
      </c>
      <c r="BT1" s="227" t="s">
        <v>272</v>
      </c>
      <c r="BU1" s="227" t="s">
        <v>273</v>
      </c>
      <c r="BV1" s="226" t="s">
        <v>274</v>
      </c>
      <c r="BW1" s="226" t="s">
        <v>275</v>
      </c>
      <c r="BX1" s="226" t="s">
        <v>276</v>
      </c>
      <c r="BY1" s="226" t="s">
        <v>277</v>
      </c>
      <c r="BZ1" s="226">
        <v>1</v>
      </c>
      <c r="CA1" s="226" t="s">
        <v>298</v>
      </c>
      <c r="CB1" s="226">
        <v>2</v>
      </c>
      <c r="CC1" s="226" t="s">
        <v>299</v>
      </c>
      <c r="CD1" s="226">
        <v>3</v>
      </c>
      <c r="CE1" s="226" t="s">
        <v>300</v>
      </c>
      <c r="CF1" s="226">
        <v>4</v>
      </c>
      <c r="CG1" s="226" t="s">
        <v>301</v>
      </c>
      <c r="CH1" s="226">
        <v>5</v>
      </c>
      <c r="CI1" s="226" t="s">
        <v>302</v>
      </c>
      <c r="CJ1" s="226">
        <v>6</v>
      </c>
      <c r="CK1" s="226" t="s">
        <v>303</v>
      </c>
      <c r="CL1" s="226" t="s">
        <v>304</v>
      </c>
      <c r="CM1" s="226" t="s">
        <v>305</v>
      </c>
      <c r="CN1" s="226" t="s">
        <v>306</v>
      </c>
      <c r="CO1" s="226" t="s">
        <v>307</v>
      </c>
      <c r="CP1" s="226" t="s">
        <v>308</v>
      </c>
      <c r="CQ1" s="226" t="s">
        <v>309</v>
      </c>
      <c r="CR1" s="226" t="s">
        <v>310</v>
      </c>
      <c r="CS1" s="226" t="s">
        <v>312</v>
      </c>
      <c r="CT1" s="226" t="s">
        <v>311</v>
      </c>
      <c r="CU1" s="226" t="s">
        <v>270</v>
      </c>
      <c r="CV1" s="226" t="s">
        <v>313</v>
      </c>
      <c r="CW1" s="226" t="s">
        <v>271</v>
      </c>
      <c r="CX1" s="226" t="s">
        <v>276</v>
      </c>
    </row>
    <row r="2" spans="1:102" ht="20.25" hidden="1" outlineLevel="1" thickTop="1" thickBot="1">
      <c r="BP2" s="228">
        <f>I13</f>
        <v>0</v>
      </c>
      <c r="BQ2" s="229">
        <f>I12</f>
        <v>0</v>
      </c>
      <c r="BR2" s="229" t="e">
        <f>#REF!&amp;R15&amp;AA15</f>
        <v>#REF!</v>
      </c>
      <c r="BS2" s="230" t="str">
        <f>I16</f>
        <v>郵便番号</v>
      </c>
      <c r="BT2" s="227" t="str">
        <f>I18</f>
        <v>西暦</v>
      </c>
      <c r="BU2" s="231">
        <f>L18</f>
        <v>0</v>
      </c>
      <c r="BV2" s="232">
        <f>S18</f>
        <v>0</v>
      </c>
      <c r="BW2" s="232">
        <f>X18</f>
        <v>0</v>
      </c>
      <c r="BX2" s="226">
        <f>AK18</f>
        <v>0</v>
      </c>
      <c r="BY2" s="226">
        <f>B21</f>
        <v>0</v>
      </c>
      <c r="BZ2" s="226" t="str">
        <f>B23</f>
        <v/>
      </c>
      <c r="CA2" s="226">
        <f>B24</f>
        <v>0</v>
      </c>
      <c r="CB2" s="226" t="str">
        <f>AC23</f>
        <v/>
      </c>
      <c r="CC2" s="226">
        <f>AC24</f>
        <v>0</v>
      </c>
      <c r="CD2" s="226" t="str">
        <f>B25</f>
        <v/>
      </c>
      <c r="CE2" s="226">
        <f>B26</f>
        <v>0</v>
      </c>
      <c r="CF2" s="226" t="str">
        <f>AC25</f>
        <v/>
      </c>
      <c r="CG2" s="226">
        <f>AC26</f>
        <v>0</v>
      </c>
      <c r="CH2" s="226" t="str">
        <f>B27</f>
        <v/>
      </c>
      <c r="CI2" s="226">
        <f>B28</f>
        <v>0</v>
      </c>
      <c r="CJ2" s="226" t="str">
        <f>AC27</f>
        <v/>
      </c>
      <c r="CK2" s="226">
        <f>AC28</f>
        <v>0</v>
      </c>
      <c r="CL2" s="233" t="str">
        <f>AH33</f>
        <v/>
      </c>
      <c r="CM2" s="233" t="str">
        <f>AS33</f>
        <v/>
      </c>
      <c r="CN2" s="233" t="str">
        <f>AH37</f>
        <v/>
      </c>
      <c r="CO2" s="233" t="str">
        <f>AS37</f>
        <v/>
      </c>
      <c r="CP2" s="233" t="str">
        <f>AH41</f>
        <v/>
      </c>
      <c r="CQ2" s="233" t="str">
        <f>AS41</f>
        <v/>
      </c>
      <c r="CR2" s="226">
        <f>I46</f>
        <v>0</v>
      </c>
      <c r="CS2" s="226">
        <f>I49</f>
        <v>0</v>
      </c>
      <c r="CT2" s="226">
        <f>AO45</f>
        <v>0</v>
      </c>
      <c r="CU2" s="226" t="str">
        <f>AO47</f>
        <v>-</v>
      </c>
      <c r="CV2" s="226">
        <f>AO49</f>
        <v>0</v>
      </c>
      <c r="CW2" s="226">
        <f>I50</f>
        <v>0</v>
      </c>
      <c r="CX2" s="226" t="str">
        <f>AR50</f>
        <v>：</v>
      </c>
    </row>
    <row r="3" spans="1:102" ht="151.5" customHeight="1" collapsed="1">
      <c r="B3" s="13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N3" s="137"/>
      <c r="BO3" s="137"/>
    </row>
    <row r="4" spans="1:102" ht="1.5" customHeight="1">
      <c r="BN4" s="137"/>
      <c r="BO4" s="137"/>
    </row>
    <row r="5" spans="1:102" ht="13.9" customHeight="1">
      <c r="B5" s="385" t="s">
        <v>682</v>
      </c>
      <c r="C5" s="376"/>
      <c r="D5" s="376"/>
      <c r="E5" s="376"/>
      <c r="F5" s="376"/>
      <c r="G5" s="376"/>
      <c r="H5" s="137"/>
      <c r="I5" s="137"/>
      <c r="J5" s="321"/>
      <c r="K5" s="137"/>
      <c r="L5" s="137"/>
      <c r="M5" s="137"/>
      <c r="N5" s="137"/>
      <c r="O5" s="137"/>
      <c r="P5" s="137"/>
      <c r="Q5" s="137"/>
      <c r="R5" s="137"/>
      <c r="S5" s="137"/>
      <c r="T5" s="137"/>
      <c r="U5" s="137"/>
      <c r="V5" s="137"/>
      <c r="W5" s="137"/>
      <c r="X5" s="137"/>
      <c r="Y5" s="137"/>
      <c r="Z5" s="137"/>
      <c r="AA5" s="137"/>
      <c r="AB5" s="137"/>
      <c r="AC5" s="137"/>
      <c r="AD5" s="137"/>
      <c r="AE5" s="137"/>
      <c r="AF5" s="137"/>
      <c r="AG5" s="137"/>
      <c r="AH5" s="377"/>
      <c r="AI5" s="377"/>
      <c r="AJ5" s="377"/>
      <c r="AK5" s="377"/>
      <c r="AL5" s="377"/>
      <c r="AM5" s="377"/>
      <c r="AN5" s="377"/>
      <c r="AO5" s="377"/>
      <c r="AP5" s="377"/>
      <c r="AQ5" s="377"/>
      <c r="AR5" s="377"/>
      <c r="AS5" s="377"/>
      <c r="AT5" s="377"/>
      <c r="AU5" s="377"/>
      <c r="AV5" s="377"/>
      <c r="AW5" s="647" t="s">
        <v>693</v>
      </c>
      <c r="AX5" s="647"/>
      <c r="AY5" s="647"/>
      <c r="AZ5" s="647"/>
      <c r="BA5" s="647"/>
      <c r="BB5" s="647"/>
      <c r="BC5" s="647"/>
      <c r="BN5" s="137"/>
      <c r="BO5" s="137"/>
    </row>
    <row r="6" spans="1:102" ht="19.899999999999999" customHeight="1">
      <c r="B6" s="487" t="s">
        <v>680</v>
      </c>
      <c r="C6" s="487"/>
      <c r="D6" s="487"/>
      <c r="E6" s="487"/>
      <c r="F6" s="487"/>
      <c r="G6" s="487"/>
      <c r="H6" s="487"/>
      <c r="I6" s="487"/>
      <c r="J6" s="487"/>
      <c r="K6" s="487"/>
      <c r="L6" s="487"/>
      <c r="M6" s="487"/>
      <c r="N6" s="487"/>
      <c r="O6" s="487"/>
      <c r="P6" s="487"/>
      <c r="Q6" s="487"/>
      <c r="R6" s="487"/>
      <c r="S6" s="487"/>
      <c r="T6" s="487"/>
      <c r="U6" s="487"/>
      <c r="V6" s="487"/>
      <c r="W6" s="487"/>
      <c r="X6" s="487"/>
      <c r="Y6" s="487"/>
      <c r="Z6" s="487"/>
      <c r="AA6" s="487"/>
      <c r="AB6" s="487"/>
      <c r="AC6" s="487"/>
      <c r="AD6" s="487"/>
      <c r="AE6" s="487"/>
      <c r="AF6" s="487"/>
      <c r="AG6" s="487"/>
      <c r="AH6" s="379"/>
      <c r="AI6" s="593" t="s">
        <v>461</v>
      </c>
      <c r="AJ6" s="593"/>
      <c r="AK6" s="593"/>
      <c r="AL6" s="648">
        <v>2026</v>
      </c>
      <c r="AM6" s="648"/>
      <c r="AN6" s="648"/>
      <c r="AO6" s="648"/>
      <c r="AP6" s="648"/>
      <c r="AQ6" s="648"/>
      <c r="AR6" s="593" t="s">
        <v>0</v>
      </c>
      <c r="AS6" s="593"/>
      <c r="AT6" s="594"/>
      <c r="AU6" s="594"/>
      <c r="AV6" s="594"/>
      <c r="AW6" s="593" t="s">
        <v>1</v>
      </c>
      <c r="AX6" s="593"/>
      <c r="AY6" s="594"/>
      <c r="AZ6" s="594"/>
      <c r="BA6" s="594"/>
      <c r="BB6" s="593" t="s">
        <v>2</v>
      </c>
      <c r="BC6" s="593"/>
      <c r="BM6" s="25"/>
      <c r="BN6" s="137"/>
      <c r="BO6" s="137"/>
    </row>
    <row r="7" spans="1:102" ht="19.899999999999999" customHeight="1">
      <c r="B7" s="488" t="s">
        <v>593</v>
      </c>
      <c r="C7" s="488"/>
      <c r="D7" s="488"/>
      <c r="E7" s="488"/>
      <c r="F7" s="488"/>
      <c r="G7" s="488"/>
      <c r="H7" s="488"/>
      <c r="I7" s="488"/>
      <c r="J7" s="488"/>
      <c r="K7" s="488"/>
      <c r="L7" s="488"/>
      <c r="M7" s="488"/>
      <c r="N7" s="488"/>
      <c r="O7" s="488"/>
      <c r="P7" s="488"/>
      <c r="Q7" s="488"/>
      <c r="R7" s="488"/>
      <c r="S7" s="488"/>
      <c r="T7" s="488"/>
      <c r="U7" s="488"/>
      <c r="V7" s="488"/>
      <c r="W7" s="488"/>
      <c r="X7" s="488"/>
      <c r="Y7" s="488"/>
      <c r="Z7" s="488"/>
      <c r="AA7" s="488"/>
      <c r="AB7" s="488"/>
      <c r="AC7" s="488"/>
      <c r="AD7" s="488"/>
      <c r="AE7" s="488"/>
      <c r="AF7" s="488"/>
      <c r="AG7" s="488"/>
      <c r="AH7" s="397"/>
      <c r="AI7" s="397"/>
      <c r="AJ7" s="397"/>
      <c r="AK7" s="397"/>
      <c r="AL7" s="397"/>
      <c r="AM7" s="397"/>
      <c r="AN7" s="397"/>
      <c r="AO7" s="397"/>
      <c r="AP7" s="397"/>
      <c r="AQ7" s="397"/>
      <c r="AR7" s="397"/>
      <c r="AS7" s="397"/>
      <c r="AT7" s="644"/>
      <c r="AU7" s="645"/>
      <c r="AV7" s="645"/>
      <c r="AW7" s="645"/>
      <c r="AX7" s="645"/>
      <c r="AY7" s="645"/>
      <c r="AZ7" s="645"/>
      <c r="BA7" s="645"/>
      <c r="BB7" s="644"/>
      <c r="BC7" s="646"/>
      <c r="BN7" s="137"/>
      <c r="BO7" s="137"/>
    </row>
    <row r="8" spans="1:102" ht="3.75" customHeight="1">
      <c r="B8" s="137"/>
      <c r="C8" s="137"/>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N8" s="137"/>
      <c r="BO8" s="137"/>
    </row>
    <row r="9" spans="1:102" ht="25.5">
      <c r="B9" s="595" t="s">
        <v>694</v>
      </c>
      <c r="C9" s="595"/>
      <c r="D9" s="595"/>
      <c r="E9" s="595"/>
      <c r="F9" s="595"/>
      <c r="G9" s="595"/>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5"/>
      <c r="AY9" s="595"/>
      <c r="AZ9" s="595"/>
      <c r="BA9" s="595"/>
      <c r="BB9" s="595"/>
      <c r="BC9" s="595"/>
      <c r="BN9" s="137"/>
      <c r="BO9" s="137"/>
    </row>
    <row r="10" spans="1:102" ht="3.6" customHeight="1">
      <c r="B10" s="386"/>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386"/>
      <c r="AT10" s="386"/>
      <c r="AU10" s="386"/>
      <c r="AV10" s="386"/>
      <c r="AW10" s="386"/>
      <c r="AX10" s="386"/>
      <c r="AY10" s="386"/>
      <c r="AZ10" s="386"/>
      <c r="BA10" s="386"/>
      <c r="BB10" s="386"/>
      <c r="BC10" s="386"/>
      <c r="BN10" s="137"/>
      <c r="BO10" s="137"/>
    </row>
    <row r="11" spans="1:102" ht="18.75" customHeight="1">
      <c r="B11" s="596" t="s">
        <v>3</v>
      </c>
      <c r="C11" s="597"/>
      <c r="D11" s="597"/>
      <c r="E11" s="597"/>
      <c r="F11" s="597"/>
      <c r="G11" s="597"/>
      <c r="H11" s="597"/>
      <c r="I11" s="597"/>
      <c r="J11" s="597"/>
      <c r="K11" s="597"/>
      <c r="L11" s="597"/>
      <c r="M11" s="597"/>
      <c r="N11" s="597"/>
      <c r="O11" s="597"/>
      <c r="P11" s="597"/>
      <c r="Q11" s="597"/>
      <c r="R11" s="597"/>
      <c r="S11" s="597"/>
      <c r="T11" s="597"/>
      <c r="U11" s="597"/>
      <c r="V11" s="597"/>
      <c r="W11" s="597"/>
      <c r="X11" s="597"/>
      <c r="Y11" s="597"/>
      <c r="Z11" s="597"/>
      <c r="AA11" s="597"/>
      <c r="AB11" s="597"/>
      <c r="AC11" s="597"/>
      <c r="AD11" s="597"/>
      <c r="AE11" s="597"/>
      <c r="AF11" s="597"/>
      <c r="AG11" s="597"/>
      <c r="AH11" s="597"/>
      <c r="AI11" s="597"/>
      <c r="AJ11" s="597"/>
      <c r="AK11" s="597"/>
      <c r="AL11" s="597"/>
      <c r="AM11" s="597"/>
      <c r="AN11" s="597"/>
      <c r="AO11" s="597"/>
      <c r="AP11" s="597"/>
      <c r="AQ11" s="597"/>
      <c r="AR11" s="597"/>
      <c r="AS11" s="597"/>
      <c r="AT11" s="597"/>
      <c r="AU11" s="597"/>
      <c r="AV11" s="597"/>
      <c r="AW11" s="597"/>
      <c r="AX11" s="597"/>
      <c r="AY11" s="597"/>
      <c r="AZ11" s="597"/>
      <c r="BA11" s="597"/>
      <c r="BB11" s="597"/>
      <c r="BC11" s="598"/>
      <c r="BN11" s="137"/>
    </row>
    <row r="12" spans="1:102" ht="18" customHeight="1">
      <c r="B12" s="599" t="s">
        <v>4</v>
      </c>
      <c r="C12" s="600"/>
      <c r="D12" s="600"/>
      <c r="E12" s="600"/>
      <c r="F12" s="600"/>
      <c r="G12" s="600"/>
      <c r="H12" s="600"/>
      <c r="I12" s="670"/>
      <c r="J12" s="671"/>
      <c r="K12" s="671"/>
      <c r="L12" s="671"/>
      <c r="M12" s="671"/>
      <c r="N12" s="671"/>
      <c r="O12" s="671"/>
      <c r="P12" s="671"/>
      <c r="Q12" s="671"/>
      <c r="R12" s="671"/>
      <c r="S12" s="671"/>
      <c r="T12" s="671"/>
      <c r="U12" s="671"/>
      <c r="V12" s="671"/>
      <c r="W12" s="671"/>
      <c r="X12" s="671"/>
      <c r="Y12" s="671"/>
      <c r="Z12" s="671"/>
      <c r="AA12" s="671"/>
      <c r="AB12" s="671"/>
      <c r="AC12" s="671"/>
      <c r="AD12" s="671"/>
      <c r="AE12" s="671"/>
      <c r="AF12" s="671"/>
      <c r="AG12" s="671"/>
      <c r="AH12" s="671"/>
      <c r="AI12" s="671"/>
      <c r="AJ12" s="672"/>
      <c r="AK12" s="663" t="s">
        <v>704</v>
      </c>
      <c r="AL12" s="664"/>
      <c r="AM12" s="664"/>
      <c r="AN12" s="664"/>
      <c r="AO12" s="664"/>
      <c r="AP12" s="665"/>
      <c r="AQ12" s="654" t="s">
        <v>705</v>
      </c>
      <c r="AR12" s="655"/>
      <c r="AS12" s="655"/>
      <c r="AT12" s="655"/>
      <c r="AU12" s="655"/>
      <c r="AV12" s="655"/>
      <c r="AW12" s="655"/>
      <c r="AX12" s="655"/>
      <c r="AY12" s="655"/>
      <c r="AZ12" s="655"/>
      <c r="BA12" s="655"/>
      <c r="BB12" s="655"/>
      <c r="BC12" s="656"/>
      <c r="BD12" s="501"/>
      <c r="BE12" s="502"/>
      <c r="BF12" s="502"/>
      <c r="BG12" s="502"/>
      <c r="BH12" s="502"/>
      <c r="BI12" s="502"/>
      <c r="BJ12" s="502"/>
      <c r="BK12" s="502"/>
      <c r="BL12" s="502"/>
      <c r="BM12" s="502"/>
      <c r="BN12" s="137"/>
      <c r="BO12" s="137"/>
      <c r="BP12"/>
      <c r="BQ12"/>
      <c r="BR12"/>
      <c r="BT12" s="7"/>
      <c r="BU12"/>
      <c r="CC12"/>
    </row>
    <row r="13" spans="1:102" s="2" customFormat="1" ht="14.25" customHeight="1">
      <c r="A13" s="138"/>
      <c r="B13" s="601" t="s">
        <v>6</v>
      </c>
      <c r="C13" s="602"/>
      <c r="D13" s="602"/>
      <c r="E13" s="602"/>
      <c r="F13" s="602"/>
      <c r="G13" s="602"/>
      <c r="H13" s="602"/>
      <c r="I13" s="677"/>
      <c r="J13" s="678"/>
      <c r="K13" s="678"/>
      <c r="L13" s="678"/>
      <c r="M13" s="678"/>
      <c r="N13" s="678"/>
      <c r="O13" s="678"/>
      <c r="P13" s="678"/>
      <c r="Q13" s="678"/>
      <c r="R13" s="678"/>
      <c r="S13" s="678"/>
      <c r="T13" s="678"/>
      <c r="U13" s="678"/>
      <c r="V13" s="678"/>
      <c r="W13" s="678"/>
      <c r="X13" s="678"/>
      <c r="Y13" s="678"/>
      <c r="Z13" s="678"/>
      <c r="AA13" s="678"/>
      <c r="AB13" s="678"/>
      <c r="AC13" s="678"/>
      <c r="AD13" s="678"/>
      <c r="AE13" s="678"/>
      <c r="AF13" s="678"/>
      <c r="AG13" s="678"/>
      <c r="AH13" s="678"/>
      <c r="AI13" s="678"/>
      <c r="AJ13" s="678"/>
      <c r="AK13" s="666"/>
      <c r="AL13" s="667"/>
      <c r="AM13" s="667"/>
      <c r="AN13" s="667"/>
      <c r="AO13" s="667"/>
      <c r="AP13" s="668"/>
      <c r="AQ13" s="657"/>
      <c r="AR13" s="657"/>
      <c r="AS13" s="657"/>
      <c r="AT13" s="657"/>
      <c r="AU13" s="657"/>
      <c r="AV13" s="657"/>
      <c r="AW13" s="657"/>
      <c r="AX13" s="657"/>
      <c r="AY13" s="657"/>
      <c r="AZ13" s="657"/>
      <c r="BA13" s="657"/>
      <c r="BB13" s="657"/>
      <c r="BC13" s="658"/>
      <c r="BD13" s="503"/>
      <c r="BE13" s="504"/>
      <c r="BF13" s="504"/>
      <c r="BG13" s="504"/>
      <c r="BH13" s="504"/>
      <c r="BI13" s="504"/>
      <c r="BJ13" s="504"/>
      <c r="BK13" s="504"/>
      <c r="BL13" s="504"/>
      <c r="BM13" s="504"/>
      <c r="BN13" s="137"/>
      <c r="BO13" s="137"/>
      <c r="BP13"/>
      <c r="BQ13"/>
      <c r="BR13"/>
      <c r="BS13"/>
      <c r="BT13" s="17"/>
    </row>
    <row r="14" spans="1:102" s="2" customFormat="1" ht="15.75" customHeight="1">
      <c r="A14" s="138"/>
      <c r="B14" s="603"/>
      <c r="C14" s="604"/>
      <c r="D14" s="604"/>
      <c r="E14" s="604"/>
      <c r="F14" s="604"/>
      <c r="G14" s="604"/>
      <c r="H14" s="604"/>
      <c r="I14" s="679"/>
      <c r="J14" s="680"/>
      <c r="K14" s="680"/>
      <c r="L14" s="680"/>
      <c r="M14" s="680"/>
      <c r="N14" s="680"/>
      <c r="O14" s="680"/>
      <c r="P14" s="680"/>
      <c r="Q14" s="680"/>
      <c r="R14" s="680"/>
      <c r="S14" s="680"/>
      <c r="T14" s="680"/>
      <c r="U14" s="680"/>
      <c r="V14" s="680"/>
      <c r="W14" s="680"/>
      <c r="X14" s="680"/>
      <c r="Y14" s="680"/>
      <c r="Z14" s="680"/>
      <c r="AA14" s="680"/>
      <c r="AB14" s="680"/>
      <c r="AC14" s="680"/>
      <c r="AD14" s="680"/>
      <c r="AE14" s="680"/>
      <c r="AF14" s="680"/>
      <c r="AG14" s="680"/>
      <c r="AH14" s="680"/>
      <c r="AI14" s="680"/>
      <c r="AJ14" s="680"/>
      <c r="AK14" s="666"/>
      <c r="AL14" s="667"/>
      <c r="AM14" s="667"/>
      <c r="AN14" s="667"/>
      <c r="AO14" s="667"/>
      <c r="AP14" s="668"/>
      <c r="AQ14" s="659" t="s">
        <v>454</v>
      </c>
      <c r="AR14" s="659"/>
      <c r="AS14" s="659"/>
      <c r="AT14" s="659"/>
      <c r="AU14" s="659"/>
      <c r="AV14" s="659"/>
      <c r="AW14" s="659"/>
      <c r="AX14" s="659"/>
      <c r="AY14" s="659"/>
      <c r="AZ14" s="659"/>
      <c r="BA14" s="659"/>
      <c r="BB14" s="659"/>
      <c r="BC14" s="660"/>
      <c r="BD14" s="503"/>
      <c r="BE14" s="504"/>
      <c r="BF14" s="504"/>
      <c r="BG14" s="504"/>
      <c r="BH14" s="504"/>
      <c r="BI14" s="504"/>
      <c r="BJ14" s="504"/>
      <c r="BK14" s="504"/>
      <c r="BL14" s="504"/>
      <c r="BM14" s="504"/>
      <c r="BN14" s="137"/>
      <c r="BO14" s="137"/>
      <c r="BP14"/>
      <c r="BQ14"/>
      <c r="BR14"/>
      <c r="BS14"/>
      <c r="BT14" s="17"/>
    </row>
    <row r="15" spans="1:102" s="2" customFormat="1" ht="23.25" customHeight="1">
      <c r="A15" s="138"/>
      <c r="B15" s="617" t="s">
        <v>7</v>
      </c>
      <c r="C15" s="618"/>
      <c r="D15" s="618"/>
      <c r="E15" s="618"/>
      <c r="F15" s="618"/>
      <c r="G15" s="618"/>
      <c r="H15" s="618"/>
      <c r="I15" s="673"/>
      <c r="J15" s="674"/>
      <c r="K15" s="674"/>
      <c r="L15" s="674"/>
      <c r="M15" s="674"/>
      <c r="N15" s="674"/>
      <c r="O15" s="675" t="s">
        <v>452</v>
      </c>
      <c r="P15" s="676"/>
      <c r="Q15" s="674"/>
      <c r="R15" s="674"/>
      <c r="S15" s="674"/>
      <c r="T15" s="674"/>
      <c r="U15" s="674"/>
      <c r="V15" s="674"/>
      <c r="W15" s="675" t="s">
        <v>452</v>
      </c>
      <c r="X15" s="676"/>
      <c r="Y15" s="674"/>
      <c r="Z15" s="674"/>
      <c r="AA15" s="674"/>
      <c r="AB15" s="674"/>
      <c r="AC15" s="674"/>
      <c r="AD15" s="674"/>
      <c r="AE15" s="675" t="s">
        <v>452</v>
      </c>
      <c r="AF15" s="676"/>
      <c r="AG15" s="681">
        <v>21</v>
      </c>
      <c r="AH15" s="682"/>
      <c r="AI15" s="682"/>
      <c r="AJ15" s="682"/>
      <c r="AK15" s="603"/>
      <c r="AL15" s="604"/>
      <c r="AM15" s="604"/>
      <c r="AN15" s="604"/>
      <c r="AO15" s="604"/>
      <c r="AP15" s="669"/>
      <c r="AQ15" s="661"/>
      <c r="AR15" s="661"/>
      <c r="AS15" s="661"/>
      <c r="AT15" s="661"/>
      <c r="AU15" s="661"/>
      <c r="AV15" s="661"/>
      <c r="AW15" s="661"/>
      <c r="AX15" s="661"/>
      <c r="AY15" s="661"/>
      <c r="AZ15" s="661"/>
      <c r="BA15" s="661"/>
      <c r="BB15" s="661"/>
      <c r="BC15" s="662"/>
      <c r="BD15" s="503"/>
      <c r="BE15" s="504"/>
      <c r="BF15" s="504"/>
      <c r="BG15" s="504"/>
      <c r="BH15" s="504"/>
      <c r="BI15" s="504"/>
      <c r="BJ15" s="504"/>
      <c r="BK15" s="504"/>
      <c r="BL15" s="504"/>
      <c r="BM15" s="504"/>
      <c r="BN15" s="137"/>
      <c r="BO15" s="137"/>
      <c r="BP15"/>
      <c r="BQ15"/>
      <c r="BR15"/>
      <c r="BS15"/>
      <c r="BT15" s="17"/>
    </row>
    <row r="16" spans="1:102" s="2" customFormat="1" ht="23.25" customHeight="1">
      <c r="A16" s="138"/>
      <c r="B16" s="583" t="s">
        <v>8</v>
      </c>
      <c r="C16" s="584"/>
      <c r="D16" s="584"/>
      <c r="E16" s="584"/>
      <c r="F16" s="584"/>
      <c r="G16" s="584"/>
      <c r="H16" s="585"/>
      <c r="I16" s="571" t="s">
        <v>451</v>
      </c>
      <c r="J16" s="572"/>
      <c r="K16" s="572"/>
      <c r="L16" s="572"/>
      <c r="M16" s="572"/>
      <c r="N16" s="572"/>
      <c r="O16" s="572"/>
      <c r="P16" s="589"/>
      <c r="Q16" s="590"/>
      <c r="R16" s="590"/>
      <c r="S16" s="590"/>
      <c r="T16" s="590"/>
      <c r="U16" s="569" t="s">
        <v>452</v>
      </c>
      <c r="V16" s="569"/>
      <c r="W16" s="570"/>
      <c r="X16" s="570"/>
      <c r="Y16" s="570"/>
      <c r="Z16" s="570"/>
      <c r="AA16" s="570"/>
      <c r="AB16" s="570"/>
      <c r="AC16" s="571" t="s">
        <v>453</v>
      </c>
      <c r="AD16" s="572"/>
      <c r="AE16" s="572"/>
      <c r="AF16" s="572"/>
      <c r="AG16" s="572"/>
      <c r="AH16" s="572"/>
      <c r="AI16" s="572"/>
      <c r="AJ16" s="573"/>
      <c r="AK16" s="619"/>
      <c r="AL16" s="620"/>
      <c r="AM16" s="620"/>
      <c r="AN16" s="620"/>
      <c r="AO16" s="620"/>
      <c r="AP16" s="620"/>
      <c r="AQ16" s="620"/>
      <c r="AR16" s="620"/>
      <c r="AS16" s="620"/>
      <c r="AT16" s="620"/>
      <c r="AU16" s="620"/>
      <c r="AV16" s="620"/>
      <c r="AW16" s="620"/>
      <c r="AX16" s="620"/>
      <c r="AY16" s="620"/>
      <c r="AZ16" s="620"/>
      <c r="BA16" s="620"/>
      <c r="BB16" s="620"/>
      <c r="BC16" s="621"/>
      <c r="BD16" s="493" t="str">
        <f>IF(Y15="","",IF(P17="","※「住所」は建設キャリアップシステムに登録の住所を入力してください。",""))</f>
        <v/>
      </c>
      <c r="BE16" s="494"/>
      <c r="BF16" s="494"/>
      <c r="BG16" s="494"/>
      <c r="BH16" s="494"/>
      <c r="BI16" s="494"/>
      <c r="BJ16" s="494"/>
      <c r="BK16" s="494"/>
      <c r="BL16" s="494"/>
      <c r="BM16" s="494"/>
      <c r="BN16" s="137"/>
      <c r="BO16" s="137"/>
      <c r="BP16"/>
      <c r="BQ16"/>
      <c r="BR16"/>
      <c r="BS16"/>
      <c r="BT16" s="17"/>
    </row>
    <row r="17" spans="1:83" s="2" customFormat="1" ht="23.25" customHeight="1">
      <c r="A17" s="138"/>
      <c r="B17" s="586"/>
      <c r="C17" s="587"/>
      <c r="D17" s="587"/>
      <c r="E17" s="587"/>
      <c r="F17" s="587"/>
      <c r="G17" s="587"/>
      <c r="H17" s="588"/>
      <c r="I17" s="571" t="s">
        <v>571</v>
      </c>
      <c r="J17" s="572"/>
      <c r="K17" s="572"/>
      <c r="L17" s="572"/>
      <c r="M17" s="572"/>
      <c r="N17" s="572"/>
      <c r="O17" s="572"/>
      <c r="P17" s="576"/>
      <c r="Q17" s="577"/>
      <c r="R17" s="577"/>
      <c r="S17" s="577"/>
      <c r="T17" s="577"/>
      <c r="U17" s="577"/>
      <c r="V17" s="577"/>
      <c r="W17" s="577"/>
      <c r="X17" s="577"/>
      <c r="Y17" s="577"/>
      <c r="Z17" s="577"/>
      <c r="AA17" s="577"/>
      <c r="AB17" s="577"/>
      <c r="AC17" s="577"/>
      <c r="AD17" s="577"/>
      <c r="AE17" s="577"/>
      <c r="AF17" s="577"/>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8"/>
      <c r="BD17" s="493" t="str">
        <f>IF(Y15="","",IF(AND(P16&lt;&gt;"",W16&lt;&gt;"",AK16&lt;&gt;"",P17&lt;&gt;""),"","※郵便番号、都道府県、市町村以下の項目すべてを入力してください。"))</f>
        <v/>
      </c>
      <c r="BE17" s="494"/>
      <c r="BF17" s="494"/>
      <c r="BG17" s="494"/>
      <c r="BH17" s="494"/>
      <c r="BI17" s="494"/>
      <c r="BJ17" s="494"/>
      <c r="BK17" s="494"/>
      <c r="BL17" s="494"/>
      <c r="BM17" s="494"/>
      <c r="BN17" s="137"/>
      <c r="BO17" s="137"/>
      <c r="BP17"/>
      <c r="BQ17"/>
      <c r="BR17"/>
      <c r="BS17"/>
      <c r="BT17" s="17"/>
    </row>
    <row r="18" spans="1:83" s="2" customFormat="1" ht="20.25" customHeight="1">
      <c r="A18" s="138"/>
      <c r="B18" s="583" t="s">
        <v>9</v>
      </c>
      <c r="C18" s="584"/>
      <c r="D18" s="584"/>
      <c r="E18" s="584"/>
      <c r="F18" s="584"/>
      <c r="G18" s="584"/>
      <c r="H18" s="585"/>
      <c r="I18" s="579" t="s">
        <v>209</v>
      </c>
      <c r="J18" s="580"/>
      <c r="K18" s="581"/>
      <c r="L18" s="582"/>
      <c r="M18" s="582"/>
      <c r="N18" s="582"/>
      <c r="O18" s="582"/>
      <c r="P18" s="582"/>
      <c r="Q18" s="554" t="s">
        <v>10</v>
      </c>
      <c r="R18" s="554"/>
      <c r="S18" s="605"/>
      <c r="T18" s="605"/>
      <c r="U18" s="605"/>
      <c r="V18" s="554" t="s">
        <v>11</v>
      </c>
      <c r="W18" s="554"/>
      <c r="X18" s="605"/>
      <c r="Y18" s="605"/>
      <c r="Z18" s="605"/>
      <c r="AA18" s="554" t="s">
        <v>12</v>
      </c>
      <c r="AB18" s="554"/>
      <c r="AC18" s="606" t="s">
        <v>627</v>
      </c>
      <c r="AD18" s="606"/>
      <c r="AE18" s="606"/>
      <c r="AF18" s="606"/>
      <c r="AG18" s="606"/>
      <c r="AH18" s="606"/>
      <c r="AI18" s="606"/>
      <c r="AJ18" s="607"/>
      <c r="AK18" s="608"/>
      <c r="AL18" s="609"/>
      <c r="AM18" s="609"/>
      <c r="AN18" s="609"/>
      <c r="AO18" s="609"/>
      <c r="AP18" s="609"/>
      <c r="AQ18" s="609"/>
      <c r="AR18" s="609"/>
      <c r="AS18" s="609"/>
      <c r="AT18" s="609"/>
      <c r="AU18" s="609"/>
      <c r="AV18" s="609"/>
      <c r="AW18" s="609"/>
      <c r="AX18" s="609"/>
      <c r="AY18" s="609"/>
      <c r="AZ18" s="609"/>
      <c r="BA18" s="609"/>
      <c r="BB18" s="609"/>
      <c r="BC18" s="610"/>
      <c r="BD18" s="493" t="str">
        <f>IF(P17="","",IF(L18="","※生年月日は西暦で入力してください。",""))</f>
        <v/>
      </c>
      <c r="BE18" s="494"/>
      <c r="BF18" s="494"/>
      <c r="BG18" s="494"/>
      <c r="BH18" s="494"/>
      <c r="BI18" s="494"/>
      <c r="BJ18" s="494"/>
      <c r="BK18" s="494"/>
      <c r="BL18" s="494"/>
      <c r="BM18" s="494"/>
      <c r="BN18" s="137"/>
      <c r="BO18" s="137"/>
      <c r="BP18"/>
      <c r="BQ18"/>
      <c r="BR18"/>
      <c r="BS18"/>
      <c r="BT18" s="17"/>
    </row>
    <row r="19" spans="1:83" ht="4.5" customHeight="1" thickBot="1">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row>
    <row r="20" spans="1:83" ht="17.45" customHeight="1" thickTop="1" thickBot="1">
      <c r="B20" s="611" t="s">
        <v>626</v>
      </c>
      <c r="C20" s="611"/>
      <c r="D20" s="611"/>
      <c r="E20" s="611"/>
      <c r="F20" s="611"/>
      <c r="G20" s="611"/>
      <c r="H20" s="611"/>
      <c r="I20" s="611"/>
      <c r="J20" s="611"/>
      <c r="K20" s="611"/>
      <c r="L20" s="611"/>
      <c r="M20" s="611"/>
      <c r="N20" s="611"/>
      <c r="O20" s="611"/>
      <c r="P20" s="611"/>
      <c r="Q20" s="611"/>
      <c r="R20" s="611"/>
      <c r="S20" s="611"/>
      <c r="T20" s="611"/>
      <c r="U20" s="611"/>
      <c r="V20" s="611"/>
      <c r="W20" s="611"/>
      <c r="X20" s="611"/>
      <c r="Y20" s="611"/>
      <c r="Z20" s="611"/>
      <c r="AA20" s="611"/>
      <c r="AB20" s="611"/>
      <c r="AC20" s="611"/>
      <c r="AD20" s="611"/>
      <c r="AE20" s="611"/>
      <c r="AF20" s="611"/>
      <c r="AG20" s="611"/>
      <c r="AH20" s="611"/>
      <c r="AI20" s="611"/>
      <c r="AJ20" s="611"/>
      <c r="AK20" s="611"/>
      <c r="AL20" s="611"/>
      <c r="AM20" s="611"/>
      <c r="AN20" s="611"/>
      <c r="AO20" s="611"/>
      <c r="AP20" s="611"/>
      <c r="AQ20" s="611"/>
      <c r="AR20" s="611"/>
      <c r="AS20" s="611"/>
      <c r="AT20" s="611"/>
      <c r="AU20" s="611"/>
      <c r="AV20" s="611"/>
      <c r="AW20" s="611"/>
      <c r="AX20" s="611"/>
      <c r="AY20" s="611"/>
      <c r="AZ20" s="611"/>
      <c r="BA20" s="611"/>
      <c r="BB20" s="611"/>
      <c r="BC20" s="611"/>
      <c r="BM20" s="170" t="s">
        <v>227</v>
      </c>
    </row>
    <row r="21" spans="1:83" ht="54.6" customHeight="1" thickTop="1" thickBot="1">
      <c r="B21" s="612"/>
      <c r="C21" s="613"/>
      <c r="D21" s="613"/>
      <c r="E21" s="613"/>
      <c r="F21" s="613"/>
      <c r="G21" s="613"/>
      <c r="H21" s="613"/>
      <c r="I21" s="613"/>
      <c r="J21" s="613"/>
      <c r="K21" s="613"/>
      <c r="L21" s="613"/>
      <c r="M21" s="613"/>
      <c r="N21" s="613"/>
      <c r="O21" s="613"/>
      <c r="P21" s="613"/>
      <c r="Q21" s="613"/>
      <c r="R21" s="613"/>
      <c r="S21" s="613"/>
      <c r="T21" s="614"/>
      <c r="U21" s="615" t="str">
        <f>IF(AH31&lt;&gt;0,"",IF(B21="","←最初に、プルダウンの中から「申請をするレベル」を選択してください。","→「"&amp;B21&amp;BP21))</f>
        <v>←最初に、プルダウンの中から「申請をするレベル」を選択してください。</v>
      </c>
      <c r="V21" s="615"/>
      <c r="W21" s="615"/>
      <c r="X21" s="615"/>
      <c r="Y21" s="615"/>
      <c r="Z21" s="615"/>
      <c r="AA21" s="615"/>
      <c r="AB21" s="615"/>
      <c r="AC21" s="615"/>
      <c r="AD21" s="615"/>
      <c r="AE21" s="615"/>
      <c r="AF21" s="615"/>
      <c r="AG21" s="615"/>
      <c r="AH21" s="615"/>
      <c r="AI21" s="615"/>
      <c r="AJ21" s="615"/>
      <c r="AK21" s="615"/>
      <c r="AL21" s="615"/>
      <c r="AM21" s="615"/>
      <c r="AN21" s="615"/>
      <c r="AO21" s="615"/>
      <c r="AP21" s="615"/>
      <c r="AQ21" s="615"/>
      <c r="AR21" s="615"/>
      <c r="AS21" s="615"/>
      <c r="AT21" s="615"/>
      <c r="AU21" s="615"/>
      <c r="AV21" s="615"/>
      <c r="AW21" s="615"/>
      <c r="AX21" s="615"/>
      <c r="AY21" s="615"/>
      <c r="AZ21" s="615"/>
      <c r="BA21" s="615"/>
      <c r="BB21" s="615"/>
      <c r="BC21" s="616"/>
      <c r="BM21" s="565" t="str">
        <f>IFERROR(VLOOKUP($B$21,$BL$70:$BN$72,2,FALSE),"")</f>
        <v/>
      </c>
      <c r="BN21" s="148"/>
      <c r="BO21" s="148"/>
      <c r="BP21" s="152" t="s">
        <v>690</v>
      </c>
      <c r="BQ21"/>
      <c r="BR21" s="13"/>
      <c r="BS21" s="149" t="s">
        <v>604</v>
      </c>
      <c r="BT21" s="150"/>
      <c r="BU21" s="76"/>
      <c r="BV21" s="143"/>
      <c r="BW21" s="151" t="s">
        <v>605</v>
      </c>
      <c r="CC21"/>
      <c r="CE21" s="7"/>
    </row>
    <row r="22" spans="1:83" ht="15.75" customHeight="1" thickTop="1" thickBot="1">
      <c r="B22" s="643" t="s">
        <v>695</v>
      </c>
      <c r="C22" s="643"/>
      <c r="D22" s="643"/>
      <c r="E22" s="643"/>
      <c r="F22" s="643"/>
      <c r="G22" s="643"/>
      <c r="H22" s="643"/>
      <c r="I22" s="643"/>
      <c r="J22" s="643"/>
      <c r="K22" s="643"/>
      <c r="L22" s="643"/>
      <c r="M22" s="643"/>
      <c r="N22" s="643"/>
      <c r="O22" s="643"/>
      <c r="P22" s="643"/>
      <c r="Q22" s="643"/>
      <c r="R22" s="643"/>
      <c r="S22" s="643"/>
      <c r="T22" s="643"/>
      <c r="U22" s="643"/>
      <c r="V22" s="643"/>
      <c r="W22" s="643"/>
      <c r="X22" s="643"/>
      <c r="Y22" s="643"/>
      <c r="Z22" s="643"/>
      <c r="AA22" s="643"/>
      <c r="AB22" s="643"/>
      <c r="AC22" s="643"/>
      <c r="AD22" s="643"/>
      <c r="AE22" s="643"/>
      <c r="AF22" s="643"/>
      <c r="AG22" s="643"/>
      <c r="AH22" s="643"/>
      <c r="AI22" s="643"/>
      <c r="AJ22" s="643"/>
      <c r="AK22" s="643"/>
      <c r="AL22" s="643"/>
      <c r="AM22" s="643"/>
      <c r="AN22" s="643"/>
      <c r="AO22" s="643"/>
      <c r="AP22" s="643"/>
      <c r="AQ22" s="643"/>
      <c r="AR22" s="643"/>
      <c r="AS22" s="643"/>
      <c r="AT22" s="643"/>
      <c r="AU22" s="643"/>
      <c r="AV22" s="643"/>
      <c r="AW22" s="643"/>
      <c r="AX22" s="643"/>
      <c r="AY22" s="643"/>
      <c r="AZ22" s="643"/>
      <c r="BA22" s="643"/>
      <c r="BB22" s="643"/>
      <c r="BC22" s="643"/>
      <c r="BD22" s="562" t="str">
        <f>IF(B21="レベル４",BS21,IF(B21="レベル３",BW21,""))</f>
        <v/>
      </c>
      <c r="BM22" s="565"/>
    </row>
    <row r="23" spans="1:83" ht="18" customHeight="1" thickTop="1" thickBot="1">
      <c r="A23" s="246"/>
      <c r="B23" s="498" t="str">
        <f>IF($B$21="","",$B$21)</f>
        <v/>
      </c>
      <c r="C23" s="499"/>
      <c r="D23" s="499"/>
      <c r="E23" s="499"/>
      <c r="F23" s="499"/>
      <c r="G23" s="499"/>
      <c r="H23" s="499"/>
      <c r="I23" s="500"/>
      <c r="J23" s="574" t="s">
        <v>16</v>
      </c>
      <c r="K23" s="554"/>
      <c r="L23" s="554"/>
      <c r="M23" s="554"/>
      <c r="N23" s="554"/>
      <c r="O23" s="554"/>
      <c r="P23" s="554"/>
      <c r="Q23" s="575" t="str">
        <f>IFERROR(IF(B24="","",VLOOKUP(B24,資格コード,2,FALSE)),"")</f>
        <v/>
      </c>
      <c r="R23" s="575"/>
      <c r="S23" s="575"/>
      <c r="T23" s="575"/>
      <c r="U23" s="575"/>
      <c r="V23" s="575"/>
      <c r="W23" s="575"/>
      <c r="X23" s="575"/>
      <c r="Y23" s="575"/>
      <c r="Z23" s="575"/>
      <c r="AA23" s="554" t="s">
        <v>17</v>
      </c>
      <c r="AB23" s="555"/>
      <c r="AC23" s="498" t="str">
        <f>IF($B$21="","","レベル２")</f>
        <v/>
      </c>
      <c r="AD23" s="499"/>
      <c r="AE23" s="499"/>
      <c r="AF23" s="499"/>
      <c r="AG23" s="499"/>
      <c r="AH23" s="499"/>
      <c r="AI23" s="499"/>
      <c r="AJ23" s="500"/>
      <c r="AK23" s="574" t="s">
        <v>16</v>
      </c>
      <c r="AL23" s="554"/>
      <c r="AM23" s="554"/>
      <c r="AN23" s="554"/>
      <c r="AO23" s="554"/>
      <c r="AP23" s="554"/>
      <c r="AQ23" s="554"/>
      <c r="AR23" s="575" t="str">
        <f>IFERROR(IF(AC24="","",VLOOKUP(AC24,資格コード,2,FALSE)),"")</f>
        <v/>
      </c>
      <c r="AS23" s="575"/>
      <c r="AT23" s="575"/>
      <c r="AU23" s="575"/>
      <c r="AV23" s="575"/>
      <c r="AW23" s="575"/>
      <c r="AX23" s="575"/>
      <c r="AY23" s="575"/>
      <c r="AZ23" s="575"/>
      <c r="BA23" s="575"/>
      <c r="BB23" s="554" t="s">
        <v>17</v>
      </c>
      <c r="BC23" s="555"/>
      <c r="BD23" s="562"/>
      <c r="BM23" s="171" t="s">
        <v>228</v>
      </c>
      <c r="BN23" s="560" t="str">
        <f>IF($B$21="","",IF($B$21="レベル４","「レベル４」の場合は、左記資格に加え、以下の「レベル３・２」の資格要件も達成していていること",IF($B$21="レベル３","「レベル３」の場合は、左記資格に加え、以下の「レベル２」の資格要件も達成していてること","")))</f>
        <v/>
      </c>
      <c r="BO23" s="561"/>
    </row>
    <row r="24" spans="1:83" ht="21.75" customHeight="1" thickTop="1" thickBot="1">
      <c r="A24" s="247"/>
      <c r="B24" s="495"/>
      <c r="C24" s="496"/>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7"/>
      <c r="AC24" s="495"/>
      <c r="AD24" s="496"/>
      <c r="AE24" s="496"/>
      <c r="AF24" s="496"/>
      <c r="AG24" s="496"/>
      <c r="AH24" s="496"/>
      <c r="AI24" s="496"/>
      <c r="AJ24" s="496"/>
      <c r="AK24" s="496"/>
      <c r="AL24" s="496"/>
      <c r="AM24" s="496"/>
      <c r="AN24" s="496"/>
      <c r="AO24" s="496"/>
      <c r="AP24" s="496"/>
      <c r="AQ24" s="496"/>
      <c r="AR24" s="496"/>
      <c r="AS24" s="496"/>
      <c r="AT24" s="496"/>
      <c r="AU24" s="496"/>
      <c r="AV24" s="496"/>
      <c r="AW24" s="496"/>
      <c r="AX24" s="496"/>
      <c r="AY24" s="496"/>
      <c r="AZ24" s="496"/>
      <c r="BA24" s="496"/>
      <c r="BB24" s="496"/>
      <c r="BC24" s="497"/>
      <c r="BD24" s="562"/>
      <c r="BE24" s="91"/>
      <c r="BF24" s="94"/>
      <c r="BM24" s="566" t="str">
        <f>IFERROR(VLOOKUP($B$21,$BL$70:$BN$72,3,FALSE),"")</f>
        <v/>
      </c>
      <c r="BN24" s="541" t="str">
        <f>IF($B$21="レベル４",BN71,IF($B$21="レベル３",BN70,""))</f>
        <v/>
      </c>
      <c r="BO24" s="542" t="str">
        <f>IF($B$21="レベル４",BN70,"")</f>
        <v/>
      </c>
    </row>
    <row r="25" spans="1:83" ht="18" customHeight="1" thickTop="1" thickBot="1">
      <c r="A25" s="248"/>
      <c r="B25" s="498" t="str">
        <f>IF($B$21="","",IF(OR($B$21="レベル４",$B$21="レベル３"),"レベル３","レベル２"))</f>
        <v/>
      </c>
      <c r="C25" s="499"/>
      <c r="D25" s="499"/>
      <c r="E25" s="499"/>
      <c r="F25" s="499"/>
      <c r="G25" s="499"/>
      <c r="H25" s="499"/>
      <c r="I25" s="500"/>
      <c r="J25" s="574" t="s">
        <v>16</v>
      </c>
      <c r="K25" s="554"/>
      <c r="L25" s="554"/>
      <c r="M25" s="554"/>
      <c r="N25" s="554"/>
      <c r="O25" s="554"/>
      <c r="P25" s="554"/>
      <c r="Q25" s="575" t="str">
        <f>IFERROR(IF(B26="","",VLOOKUP(B26,資格コード,2,FALSE)),"")</f>
        <v/>
      </c>
      <c r="R25" s="575"/>
      <c r="S25" s="575"/>
      <c r="T25" s="575"/>
      <c r="U25" s="575"/>
      <c r="V25" s="575"/>
      <c r="W25" s="575"/>
      <c r="X25" s="575"/>
      <c r="Y25" s="575"/>
      <c r="Z25" s="575"/>
      <c r="AA25" s="554" t="s">
        <v>17</v>
      </c>
      <c r="AB25" s="555"/>
      <c r="AC25" s="498" t="str">
        <f>IF($B$21="","","レベル２")</f>
        <v/>
      </c>
      <c r="AD25" s="499"/>
      <c r="AE25" s="499"/>
      <c r="AF25" s="499"/>
      <c r="AG25" s="499"/>
      <c r="AH25" s="499"/>
      <c r="AI25" s="499"/>
      <c r="AJ25" s="500"/>
      <c r="AK25" s="574" t="s">
        <v>16</v>
      </c>
      <c r="AL25" s="554"/>
      <c r="AM25" s="554"/>
      <c r="AN25" s="554"/>
      <c r="AO25" s="554"/>
      <c r="AP25" s="554"/>
      <c r="AQ25" s="554"/>
      <c r="AR25" s="575" t="str">
        <f>IFERROR(IF(AC26="","",VLOOKUP(AC26,資格コード,2,FALSE)),"")</f>
        <v/>
      </c>
      <c r="AS25" s="575"/>
      <c r="AT25" s="575"/>
      <c r="AU25" s="575"/>
      <c r="AV25" s="575"/>
      <c r="AW25" s="575"/>
      <c r="AX25" s="575"/>
      <c r="AY25" s="575"/>
      <c r="AZ25" s="575"/>
      <c r="BA25" s="575"/>
      <c r="BB25" s="554" t="s">
        <v>17</v>
      </c>
      <c r="BC25" s="555"/>
      <c r="BD25" s="562"/>
      <c r="BM25" s="566"/>
      <c r="BN25" s="541"/>
      <c r="BO25" s="542"/>
    </row>
    <row r="26" spans="1:83" ht="21.75" customHeight="1" thickTop="1" thickBot="1">
      <c r="A26" s="247"/>
      <c r="B26" s="495"/>
      <c r="C26" s="496"/>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7"/>
      <c r="AC26" s="495"/>
      <c r="AD26" s="496"/>
      <c r="AE26" s="496"/>
      <c r="AF26" s="496"/>
      <c r="AG26" s="496"/>
      <c r="AH26" s="496"/>
      <c r="AI26" s="496"/>
      <c r="AJ26" s="496"/>
      <c r="AK26" s="496"/>
      <c r="AL26" s="496"/>
      <c r="AM26" s="496"/>
      <c r="AN26" s="496"/>
      <c r="AO26" s="496"/>
      <c r="AP26" s="496"/>
      <c r="AQ26" s="496"/>
      <c r="AR26" s="496"/>
      <c r="AS26" s="496"/>
      <c r="AT26" s="496"/>
      <c r="AU26" s="496"/>
      <c r="AV26" s="496"/>
      <c r="AW26" s="496"/>
      <c r="AX26" s="496"/>
      <c r="AY26" s="496"/>
      <c r="AZ26" s="496"/>
      <c r="BA26" s="496"/>
      <c r="BB26" s="496"/>
      <c r="BC26" s="497"/>
      <c r="BD26" s="562"/>
      <c r="BE26" s="91"/>
      <c r="BF26" s="94"/>
      <c r="BM26" s="566"/>
      <c r="BN26" s="541"/>
      <c r="BO26" s="542"/>
    </row>
    <row r="27" spans="1:83" ht="18" customHeight="1" thickTop="1" thickBot="1">
      <c r="A27" s="248"/>
      <c r="B27" s="498" t="str">
        <f>IF($B$21="","",IF(OR($B$21="レベル４",$B$21="レベル３"),"レベル３","レベル２"))</f>
        <v/>
      </c>
      <c r="C27" s="499"/>
      <c r="D27" s="499"/>
      <c r="E27" s="499"/>
      <c r="F27" s="499"/>
      <c r="G27" s="499"/>
      <c r="H27" s="499"/>
      <c r="I27" s="500"/>
      <c r="J27" s="574" t="s">
        <v>16</v>
      </c>
      <c r="K27" s="554"/>
      <c r="L27" s="554"/>
      <c r="M27" s="554"/>
      <c r="N27" s="554"/>
      <c r="O27" s="554"/>
      <c r="P27" s="554"/>
      <c r="Q27" s="575" t="str">
        <f>IFERROR(IF(B28="","",VLOOKUP(B28,資格コード,2,FALSE)),"")</f>
        <v/>
      </c>
      <c r="R27" s="575"/>
      <c r="S27" s="575"/>
      <c r="T27" s="575"/>
      <c r="U27" s="575"/>
      <c r="V27" s="575"/>
      <c r="W27" s="575"/>
      <c r="X27" s="575"/>
      <c r="Y27" s="575"/>
      <c r="Z27" s="575"/>
      <c r="AA27" s="554" t="s">
        <v>17</v>
      </c>
      <c r="AB27" s="555"/>
      <c r="AC27" s="498" t="str">
        <f>IF($B$21="","","レベル２")</f>
        <v/>
      </c>
      <c r="AD27" s="499"/>
      <c r="AE27" s="499"/>
      <c r="AF27" s="499"/>
      <c r="AG27" s="499"/>
      <c r="AH27" s="499"/>
      <c r="AI27" s="499"/>
      <c r="AJ27" s="500"/>
      <c r="AK27" s="574" t="s">
        <v>16</v>
      </c>
      <c r="AL27" s="554"/>
      <c r="AM27" s="554"/>
      <c r="AN27" s="554"/>
      <c r="AO27" s="554"/>
      <c r="AP27" s="554"/>
      <c r="AQ27" s="554"/>
      <c r="AR27" s="575" t="str">
        <f>IFERROR(IF(AC28="","",VLOOKUP(AC28,資格コード,2,FALSE)),"")</f>
        <v/>
      </c>
      <c r="AS27" s="575"/>
      <c r="AT27" s="575"/>
      <c r="AU27" s="575"/>
      <c r="AV27" s="575"/>
      <c r="AW27" s="575"/>
      <c r="AX27" s="575"/>
      <c r="AY27" s="575"/>
      <c r="AZ27" s="575"/>
      <c r="BA27" s="575"/>
      <c r="BB27" s="554" t="s">
        <v>17</v>
      </c>
      <c r="BC27" s="555"/>
      <c r="BD27" s="562"/>
      <c r="BM27" s="566"/>
      <c r="BN27" s="541"/>
      <c r="BO27" s="542"/>
    </row>
    <row r="28" spans="1:83" ht="21.75" customHeight="1" thickTop="1" thickBot="1">
      <c r="A28" s="247"/>
      <c r="B28" s="495"/>
      <c r="C28" s="496"/>
      <c r="D28" s="496"/>
      <c r="E28" s="496"/>
      <c r="F28" s="496"/>
      <c r="G28" s="496"/>
      <c r="H28" s="496"/>
      <c r="I28" s="496"/>
      <c r="J28" s="496"/>
      <c r="K28" s="496"/>
      <c r="L28" s="496"/>
      <c r="M28" s="496"/>
      <c r="N28" s="496"/>
      <c r="O28" s="496"/>
      <c r="P28" s="496"/>
      <c r="Q28" s="496"/>
      <c r="R28" s="496"/>
      <c r="S28" s="496"/>
      <c r="T28" s="496"/>
      <c r="U28" s="496"/>
      <c r="V28" s="496"/>
      <c r="W28" s="496"/>
      <c r="X28" s="496"/>
      <c r="Y28" s="496"/>
      <c r="Z28" s="496"/>
      <c r="AA28" s="496"/>
      <c r="AB28" s="497"/>
      <c r="AC28" s="495"/>
      <c r="AD28" s="496"/>
      <c r="AE28" s="496"/>
      <c r="AF28" s="496"/>
      <c r="AG28" s="496"/>
      <c r="AH28" s="496"/>
      <c r="AI28" s="496"/>
      <c r="AJ28" s="496"/>
      <c r="AK28" s="496"/>
      <c r="AL28" s="496"/>
      <c r="AM28" s="496"/>
      <c r="AN28" s="496"/>
      <c r="AO28" s="496"/>
      <c r="AP28" s="496"/>
      <c r="AQ28" s="496"/>
      <c r="AR28" s="496"/>
      <c r="AS28" s="496"/>
      <c r="AT28" s="496"/>
      <c r="AU28" s="496"/>
      <c r="AV28" s="496"/>
      <c r="AW28" s="496"/>
      <c r="AX28" s="496"/>
      <c r="AY28" s="496"/>
      <c r="AZ28" s="496"/>
      <c r="BA28" s="496"/>
      <c r="BB28" s="496"/>
      <c r="BC28" s="497"/>
      <c r="BD28" s="562"/>
      <c r="BE28" s="91"/>
      <c r="BF28" s="94"/>
      <c r="BM28" s="566"/>
      <c r="BN28" s="541"/>
      <c r="BO28" s="542"/>
    </row>
    <row r="29" spans="1:83" ht="16.5" customHeight="1" thickTop="1" thickBot="1">
      <c r="B29" s="567" t="str">
        <f>IF(OR(BH33=0,B21=""),"",IF(BP105="未達あり","【資格エラー】 "&amp;$B$21&amp;"の「保有資格要件」を再確認ください↑",""))</f>
        <v/>
      </c>
      <c r="C29" s="567"/>
      <c r="D29" s="567"/>
      <c r="E29" s="567"/>
      <c r="F29" s="567"/>
      <c r="G29" s="567"/>
      <c r="H29" s="567"/>
      <c r="I29" s="567"/>
      <c r="J29" s="567"/>
      <c r="K29" s="567"/>
      <c r="L29" s="567"/>
      <c r="M29" s="567"/>
      <c r="N29" s="567"/>
      <c r="O29" s="567"/>
      <c r="P29" s="567"/>
      <c r="Q29" s="567"/>
      <c r="R29" s="567"/>
      <c r="S29" s="567"/>
      <c r="T29" s="567"/>
      <c r="U29" s="567"/>
      <c r="V29" s="567"/>
      <c r="W29" s="567"/>
      <c r="X29" s="567"/>
      <c r="Y29" s="567"/>
      <c r="Z29" s="567"/>
      <c r="AA29" s="567"/>
      <c r="AB29" s="567"/>
      <c r="AC29" s="567"/>
      <c r="AD29" s="567"/>
      <c r="AE29" s="567"/>
      <c r="AF29" s="567"/>
      <c r="AG29" s="567"/>
      <c r="AH29" s="567"/>
      <c r="AI29" s="567"/>
      <c r="AJ29" s="567"/>
      <c r="AK29" s="567"/>
      <c r="AL29" s="567"/>
      <c r="AM29" s="567"/>
      <c r="AN29" s="567"/>
      <c r="AO29" s="567"/>
      <c r="AP29" s="567"/>
      <c r="AQ29" s="567"/>
      <c r="AR29" s="567"/>
      <c r="AS29" s="567"/>
      <c r="AT29" s="567"/>
      <c r="AU29" s="567"/>
      <c r="AV29" s="567"/>
      <c r="AW29" s="567"/>
      <c r="AX29" s="567"/>
      <c r="AY29" s="567"/>
      <c r="AZ29" s="567"/>
      <c r="BA29" s="567"/>
      <c r="BB29" s="567"/>
      <c r="BC29" s="567"/>
      <c r="BE29" s="91"/>
      <c r="BF29" s="94"/>
      <c r="BM29" s="566"/>
      <c r="BN29" s="541"/>
      <c r="BO29" s="542"/>
    </row>
    <row r="30" spans="1:83" s="5" customFormat="1" ht="24" customHeight="1" thickTop="1" thickBot="1">
      <c r="A30" s="139"/>
      <c r="B30" s="551" t="s">
        <v>696</v>
      </c>
      <c r="C30" s="551"/>
      <c r="D30" s="551"/>
      <c r="E30" s="551"/>
      <c r="F30" s="551"/>
      <c r="G30" s="551"/>
      <c r="H30" s="551"/>
      <c r="I30" s="551"/>
      <c r="J30" s="551"/>
      <c r="K30" s="551"/>
      <c r="L30" s="551"/>
      <c r="M30" s="551"/>
      <c r="N30" s="551"/>
      <c r="O30" s="551"/>
      <c r="P30" s="551"/>
      <c r="Q30" s="551"/>
      <c r="R30" s="551"/>
      <c r="S30" s="551"/>
      <c r="T30" s="551"/>
      <c r="U30" s="551"/>
      <c r="V30" s="551"/>
      <c r="W30" s="551"/>
      <c r="X30" s="551"/>
      <c r="Y30" s="551"/>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551"/>
      <c r="AY30" s="551"/>
      <c r="AZ30" s="551"/>
      <c r="BA30" s="551"/>
      <c r="BB30" s="551"/>
      <c r="BC30" s="551"/>
      <c r="BD30" s="139"/>
      <c r="BE30" s="92"/>
      <c r="BF30" s="98" t="s">
        <v>127</v>
      </c>
      <c r="BG30" s="98" t="s">
        <v>128</v>
      </c>
      <c r="BH30" s="82" t="s">
        <v>136</v>
      </c>
      <c r="BI30" s="81" t="s">
        <v>129</v>
      </c>
      <c r="BK30" s="24"/>
      <c r="BL30" s="15"/>
      <c r="BM30" s="566"/>
      <c r="BN30" s="541"/>
      <c r="BO30" s="542"/>
      <c r="BP30" s="13"/>
      <c r="BQ30" s="43"/>
      <c r="BR30" s="43"/>
      <c r="BS30"/>
      <c r="BT30" s="15"/>
      <c r="BU30" s="15"/>
      <c r="BV30"/>
      <c r="BW30"/>
      <c r="BX30"/>
      <c r="BY30"/>
      <c r="BZ30"/>
      <c r="CA30"/>
      <c r="CB30"/>
      <c r="CC30" s="18"/>
    </row>
    <row r="31" spans="1:83" s="5" customFormat="1" ht="28.5" customHeight="1" thickTop="1" thickBot="1">
      <c r="A31" s="139"/>
      <c r="B31" s="516" t="s">
        <v>20</v>
      </c>
      <c r="C31" s="517"/>
      <c r="D31" s="517"/>
      <c r="E31" s="517"/>
      <c r="F31" s="517"/>
      <c r="G31" s="517"/>
      <c r="H31" s="518"/>
      <c r="I31" s="522" t="s">
        <v>634</v>
      </c>
      <c r="J31" s="523"/>
      <c r="K31" s="523"/>
      <c r="L31" s="523"/>
      <c r="M31" s="523"/>
      <c r="N31" s="523"/>
      <c r="O31" s="523"/>
      <c r="P31" s="523"/>
      <c r="Q31" s="523"/>
      <c r="R31" s="523"/>
      <c r="S31" s="523"/>
      <c r="T31" s="523"/>
      <c r="U31" s="523"/>
      <c r="V31" s="523"/>
      <c r="W31" s="523"/>
      <c r="X31" s="523"/>
      <c r="Y31" s="523"/>
      <c r="Z31" s="523"/>
      <c r="AA31" s="523"/>
      <c r="AB31" s="523"/>
      <c r="AC31" s="523"/>
      <c r="AD31" s="523"/>
      <c r="AE31" s="523"/>
      <c r="AF31" s="523"/>
      <c r="AG31" s="523"/>
      <c r="AH31" s="505">
        <f>IF(様式2!AM25="",0,様式2!AM25)</f>
        <v>0</v>
      </c>
      <c r="AI31" s="506"/>
      <c r="AJ31" s="506"/>
      <c r="AK31" s="506"/>
      <c r="AL31" s="506"/>
      <c r="AM31" s="506"/>
      <c r="AN31" s="506"/>
      <c r="AO31" s="506"/>
      <c r="AP31" s="482" t="s">
        <v>10</v>
      </c>
      <c r="AQ31" s="482"/>
      <c r="AR31" s="482"/>
      <c r="AS31" s="506">
        <f>IF(様式2!AV25="",0,様式2!AV25)</f>
        <v>0</v>
      </c>
      <c r="AT31" s="506"/>
      <c r="AU31" s="506"/>
      <c r="AV31" s="506"/>
      <c r="AW31" s="506"/>
      <c r="AX31" s="506"/>
      <c r="AY31" s="506"/>
      <c r="AZ31" s="506"/>
      <c r="BA31" s="482" t="s">
        <v>21</v>
      </c>
      <c r="BB31" s="482"/>
      <c r="BC31" s="483"/>
      <c r="BD31" s="563" t="str">
        <f>IF(BI33="未入力","全体の就業期間を入力ください","")</f>
        <v/>
      </c>
      <c r="BE31" s="92"/>
      <c r="BF31" s="97">
        <f>AH31*12</f>
        <v>0</v>
      </c>
      <c r="BG31" s="97">
        <f>AS31</f>
        <v>0</v>
      </c>
      <c r="BH31" s="86">
        <f>BF31+BG31</f>
        <v>0</v>
      </c>
      <c r="BI31" s="99"/>
      <c r="BK31" s="24"/>
      <c r="BL31" s="15"/>
      <c r="BM31" s="566"/>
      <c r="BN31" s="541"/>
      <c r="BO31" s="542"/>
      <c r="BP31" s="13"/>
      <c r="BQ31" s="43"/>
      <c r="BR31" s="43"/>
      <c r="BS31"/>
      <c r="BT31" s="15"/>
      <c r="BU31" s="15"/>
      <c r="BV31"/>
      <c r="BW31"/>
      <c r="BX31"/>
      <c r="BY31"/>
      <c r="BZ31"/>
      <c r="CA31"/>
      <c r="CB31"/>
      <c r="CC31" s="18"/>
    </row>
    <row r="32" spans="1:83" s="5" customFormat="1" ht="20.25" customHeight="1" thickTop="1" thickBot="1">
      <c r="A32" s="139"/>
      <c r="B32" s="519"/>
      <c r="C32" s="520"/>
      <c r="D32" s="520"/>
      <c r="E32" s="520"/>
      <c r="F32" s="520"/>
      <c r="G32" s="520"/>
      <c r="H32" s="521"/>
      <c r="I32" s="524" t="s">
        <v>633</v>
      </c>
      <c r="J32" s="525"/>
      <c r="K32" s="525"/>
      <c r="L32" s="525"/>
      <c r="M32" s="525"/>
      <c r="N32" s="525"/>
      <c r="O32" s="525"/>
      <c r="P32" s="525"/>
      <c r="Q32" s="525"/>
      <c r="R32" s="525"/>
      <c r="S32" s="525"/>
      <c r="T32" s="525"/>
      <c r="U32" s="525"/>
      <c r="V32" s="525"/>
      <c r="W32" s="525"/>
      <c r="X32" s="525"/>
      <c r="Y32" s="525"/>
      <c r="Z32" s="525"/>
      <c r="AA32" s="525"/>
      <c r="AB32" s="525"/>
      <c r="AC32" s="525"/>
      <c r="AD32" s="525"/>
      <c r="AE32" s="525"/>
      <c r="AF32" s="525"/>
      <c r="AG32" s="525"/>
      <c r="AH32" s="484" t="str">
        <f>IF(新様式3!S23="","",新様式3!S23)</f>
        <v/>
      </c>
      <c r="AI32" s="485"/>
      <c r="AJ32" s="485"/>
      <c r="AK32" s="485"/>
      <c r="AL32" s="485"/>
      <c r="AM32" s="485"/>
      <c r="AN32" s="485"/>
      <c r="AO32" s="485"/>
      <c r="AP32" s="482" t="s">
        <v>12</v>
      </c>
      <c r="AQ32" s="482"/>
      <c r="AR32" s="482"/>
      <c r="AS32" s="556" t="str">
        <f>IF(OR(AH32=0,AH32=""),"","※年数換算は新様式3参照")</f>
        <v/>
      </c>
      <c r="AT32" s="556"/>
      <c r="AU32" s="556"/>
      <c r="AV32" s="556"/>
      <c r="AW32" s="556"/>
      <c r="AX32" s="556"/>
      <c r="AY32" s="556"/>
      <c r="AZ32" s="556"/>
      <c r="BA32" s="556"/>
      <c r="BB32" s="556"/>
      <c r="BC32" s="557"/>
      <c r="BD32" s="563"/>
      <c r="BE32" s="92"/>
      <c r="BF32" s="97"/>
      <c r="BG32" s="97"/>
      <c r="BH32" s="86"/>
      <c r="BI32" s="99"/>
      <c r="BK32" s="15" t="s">
        <v>58</v>
      </c>
      <c r="BL32" s="15" t="s">
        <v>59</v>
      </c>
      <c r="BM32" s="566"/>
      <c r="BN32" s="541"/>
      <c r="BO32" s="542"/>
      <c r="BP32" s="13"/>
      <c r="BQ32" s="43"/>
      <c r="BR32" s="43"/>
      <c r="BS32"/>
      <c r="BT32" s="15"/>
      <c r="BU32" s="15"/>
      <c r="BV32"/>
      <c r="BW32"/>
      <c r="BX32"/>
      <c r="BY32"/>
      <c r="BZ32"/>
      <c r="CA32"/>
      <c r="CB32"/>
      <c r="CC32" s="18"/>
    </row>
    <row r="33" spans="1:81" s="5" customFormat="1" ht="21.75" customHeight="1" thickTop="1" thickBot="1">
      <c r="A33" s="139"/>
      <c r="B33" s="526" t="str">
        <f>IF(OR(AH33="",B21=""),"",IF(BL33="×",$B$21&amp;"の「経験年数」要件を再確認ください→",""))</f>
        <v/>
      </c>
      <c r="C33" s="526"/>
      <c r="D33" s="526"/>
      <c r="E33" s="526"/>
      <c r="F33" s="526"/>
      <c r="G33" s="526"/>
      <c r="H33" s="526"/>
      <c r="I33" s="526"/>
      <c r="J33" s="526"/>
      <c r="K33" s="526"/>
      <c r="L33" s="526"/>
      <c r="M33" s="526"/>
      <c r="N33" s="526"/>
      <c r="O33" s="526"/>
      <c r="P33" s="526"/>
      <c r="Q33" s="526"/>
      <c r="R33" s="526"/>
      <c r="S33" s="526"/>
      <c r="T33" s="526"/>
      <c r="U33" s="526"/>
      <c r="V33" s="526"/>
      <c r="W33" s="526"/>
      <c r="X33" s="527"/>
      <c r="Y33" s="547" t="s">
        <v>22</v>
      </c>
      <c r="Z33" s="548"/>
      <c r="AA33" s="548"/>
      <c r="AB33" s="548"/>
      <c r="AC33" s="548"/>
      <c r="AD33" s="548"/>
      <c r="AE33" s="548"/>
      <c r="AF33" s="548"/>
      <c r="AG33" s="548"/>
      <c r="AH33" s="549" t="str">
        <f>IF(BH33=0,"",ROUNDDOWN(BH33/12,0))</f>
        <v/>
      </c>
      <c r="AI33" s="549"/>
      <c r="AJ33" s="549"/>
      <c r="AK33" s="549"/>
      <c r="AL33" s="549"/>
      <c r="AM33" s="549"/>
      <c r="AN33" s="549"/>
      <c r="AO33" s="549"/>
      <c r="AP33" s="548" t="s">
        <v>10</v>
      </c>
      <c r="AQ33" s="548"/>
      <c r="AR33" s="548"/>
      <c r="AS33" s="549" t="str">
        <f>IF(BH33=0,"",ROUNDDOWN(BH33-AH33*12,0))</f>
        <v/>
      </c>
      <c r="AT33" s="549"/>
      <c r="AU33" s="549"/>
      <c r="AV33" s="549"/>
      <c r="AW33" s="549"/>
      <c r="AX33" s="549"/>
      <c r="AY33" s="549"/>
      <c r="AZ33" s="549"/>
      <c r="BA33" s="548" t="s">
        <v>21</v>
      </c>
      <c r="BB33" s="548"/>
      <c r="BC33" s="550"/>
      <c r="BD33" s="563"/>
      <c r="BE33" s="92"/>
      <c r="BF33" s="97">
        <f t="shared" ref="BF33" si="0">DATE(YEAR(AN33),MONTH(AN33),1)</f>
        <v>1</v>
      </c>
      <c r="BG33" s="97">
        <f>SUM(BG31:BG32)</f>
        <v>0</v>
      </c>
      <c r="BH33" s="87">
        <f>IF(OR(AH32=0,AH32=""),SUM(BH31:BH32),新様式3!AK37)</f>
        <v>0</v>
      </c>
      <c r="BI33" s="100" t="str">
        <f>IF(AND(BH33=0,BH37&gt;0),"未入力","")</f>
        <v/>
      </c>
      <c r="BK33" s="15" t="e">
        <f>VLOOKUP($B$21,期間要件,2,FALSE)</f>
        <v>#N/A</v>
      </c>
      <c r="BL33" s="15" t="str">
        <f>IF(AH33="","",IF((AH33*12+AS33)&lt;BK33,"×","〇"))</f>
        <v/>
      </c>
      <c r="BM33" s="566"/>
      <c r="BN33" s="541"/>
      <c r="BO33" s="542"/>
      <c r="BP33" s="13"/>
      <c r="BQ33" s="43"/>
      <c r="BR33" s="43"/>
      <c r="BS33"/>
      <c r="BT33" s="15"/>
      <c r="BU33" s="15"/>
      <c r="BV33"/>
      <c r="BW33"/>
      <c r="BX33"/>
      <c r="BY33"/>
      <c r="BZ33"/>
      <c r="CA33"/>
      <c r="CB33"/>
      <c r="CC33" s="18"/>
    </row>
    <row r="34" spans="1:81" s="5" customFormat="1" ht="4.5" customHeight="1" thickTop="1" thickBot="1">
      <c r="A34" s="139"/>
      <c r="B34" s="543"/>
      <c r="C34" s="543"/>
      <c r="D34" s="543"/>
      <c r="E34" s="543"/>
      <c r="F34" s="543"/>
      <c r="G34" s="543"/>
      <c r="H34" s="543"/>
      <c r="I34" s="543"/>
      <c r="J34" s="543"/>
      <c r="K34" s="543"/>
      <c r="L34" s="543"/>
      <c r="M34" s="543"/>
      <c r="N34" s="543"/>
      <c r="O34" s="543"/>
      <c r="P34" s="543"/>
      <c r="Q34" s="543"/>
      <c r="R34" s="543"/>
      <c r="S34" s="543"/>
      <c r="T34" s="543"/>
      <c r="U34" s="543"/>
      <c r="V34" s="543"/>
      <c r="W34" s="543"/>
      <c r="X34" s="543"/>
      <c r="Y34" s="544"/>
      <c r="Z34" s="544"/>
      <c r="AA34" s="544"/>
      <c r="AB34" s="544"/>
      <c r="AC34" s="545"/>
      <c r="AD34" s="545"/>
      <c r="AE34" s="545"/>
      <c r="AF34" s="546"/>
      <c r="AG34" s="546"/>
      <c r="AH34" s="546"/>
      <c r="AI34" s="546"/>
      <c r="AJ34" s="546"/>
      <c r="AK34" s="546"/>
      <c r="AL34" s="544"/>
      <c r="AM34" s="544"/>
      <c r="AN34" s="546"/>
      <c r="AO34" s="546"/>
      <c r="AP34" s="546"/>
      <c r="AQ34" s="546"/>
      <c r="AR34" s="546"/>
      <c r="AS34" s="546"/>
      <c r="AT34" s="8"/>
      <c r="AU34" s="546"/>
      <c r="AV34" s="546"/>
      <c r="AW34" s="546"/>
      <c r="AX34" s="546"/>
      <c r="AY34" s="546"/>
      <c r="AZ34" s="546"/>
      <c r="BA34" s="8"/>
      <c r="BB34" s="568"/>
      <c r="BC34" s="568"/>
      <c r="BD34" s="139"/>
      <c r="BE34" s="92"/>
      <c r="BF34" s="97"/>
      <c r="BG34" s="97"/>
      <c r="BH34" s="86"/>
      <c r="BI34" s="99"/>
      <c r="BK34" s="24"/>
      <c r="BL34" s="15"/>
      <c r="BM34" s="566"/>
      <c r="BN34" s="541"/>
      <c r="BO34" s="542"/>
      <c r="BP34" s="13"/>
      <c r="BQ34" s="43"/>
      <c r="BR34" s="43"/>
      <c r="BS34"/>
      <c r="BT34" s="15"/>
      <c r="BU34" s="15"/>
      <c r="BV34"/>
      <c r="BW34"/>
      <c r="BX34"/>
      <c r="BY34"/>
      <c r="BZ34"/>
      <c r="CA34"/>
      <c r="CB34"/>
      <c r="CC34" s="18"/>
    </row>
    <row r="35" spans="1:81" s="5" customFormat="1" ht="28.5" customHeight="1" thickTop="1" thickBot="1">
      <c r="A35" s="139"/>
      <c r="B35" s="531" t="s">
        <v>23</v>
      </c>
      <c r="C35" s="532"/>
      <c r="D35" s="532"/>
      <c r="E35" s="532"/>
      <c r="F35" s="532"/>
      <c r="G35" s="532"/>
      <c r="H35" s="533"/>
      <c r="I35" s="522" t="s">
        <v>634</v>
      </c>
      <c r="J35" s="523"/>
      <c r="K35" s="523"/>
      <c r="L35" s="523"/>
      <c r="M35" s="523"/>
      <c r="N35" s="523"/>
      <c r="O35" s="523"/>
      <c r="P35" s="523"/>
      <c r="Q35" s="523"/>
      <c r="R35" s="523"/>
      <c r="S35" s="523"/>
      <c r="T35" s="523"/>
      <c r="U35" s="523"/>
      <c r="V35" s="523"/>
      <c r="W35" s="523"/>
      <c r="X35" s="523"/>
      <c r="Y35" s="523"/>
      <c r="Z35" s="523"/>
      <c r="AA35" s="523"/>
      <c r="AB35" s="523"/>
      <c r="AC35" s="523"/>
      <c r="AD35" s="523"/>
      <c r="AE35" s="523"/>
      <c r="AF35" s="523"/>
      <c r="AG35" s="523"/>
      <c r="AH35" s="505">
        <f>IF(様式2!AM31="",0,様式2!AM31)</f>
        <v>0</v>
      </c>
      <c r="AI35" s="506"/>
      <c r="AJ35" s="506"/>
      <c r="AK35" s="506"/>
      <c r="AL35" s="506"/>
      <c r="AM35" s="506"/>
      <c r="AN35" s="506"/>
      <c r="AO35" s="506"/>
      <c r="AP35" s="482" t="s">
        <v>10</v>
      </c>
      <c r="AQ35" s="482"/>
      <c r="AR35" s="482"/>
      <c r="AS35" s="506">
        <f>IF(様式2!AV31="",0,様式2!AV31)</f>
        <v>0</v>
      </c>
      <c r="AT35" s="506"/>
      <c r="AU35" s="506"/>
      <c r="AV35" s="506"/>
      <c r="AW35" s="506"/>
      <c r="AX35" s="506"/>
      <c r="AY35" s="506"/>
      <c r="AZ35" s="506"/>
      <c r="BA35" s="482" t="s">
        <v>21</v>
      </c>
      <c r="BB35" s="482"/>
      <c r="BC35" s="483"/>
      <c r="BD35" s="563" t="str">
        <f>IF(BI37="超","職長としての就業期間が、全体の就業期間を超えています","")</f>
        <v/>
      </c>
      <c r="BE35" s="92"/>
      <c r="BF35" s="97">
        <f>AH35*12</f>
        <v>0</v>
      </c>
      <c r="BG35" s="97">
        <f>AS35</f>
        <v>0</v>
      </c>
      <c r="BH35" s="86">
        <f>BF35+BG35</f>
        <v>0</v>
      </c>
      <c r="BI35" s="99"/>
      <c r="BK35" s="24"/>
      <c r="BL35" s="15"/>
      <c r="BM35" s="566"/>
      <c r="BN35" s="541"/>
      <c r="BO35" s="542"/>
      <c r="BP35" s="13"/>
      <c r="BQ35" s="43"/>
      <c r="BR35" s="43"/>
      <c r="BS35"/>
      <c r="BT35" s="15"/>
      <c r="BU35" s="15"/>
      <c r="BV35"/>
      <c r="BW35"/>
      <c r="BX35"/>
      <c r="BY35"/>
      <c r="BZ35"/>
      <c r="CA35"/>
      <c r="CB35"/>
      <c r="CC35" s="18"/>
    </row>
    <row r="36" spans="1:81" s="5" customFormat="1" ht="20.25" customHeight="1" thickTop="1" thickBot="1">
      <c r="A36" s="139"/>
      <c r="B36" s="537"/>
      <c r="C36" s="538"/>
      <c r="D36" s="538"/>
      <c r="E36" s="538"/>
      <c r="F36" s="538"/>
      <c r="G36" s="538"/>
      <c r="H36" s="539"/>
      <c r="I36" s="524" t="s">
        <v>633</v>
      </c>
      <c r="J36" s="525"/>
      <c r="K36" s="525"/>
      <c r="L36" s="525"/>
      <c r="M36" s="525"/>
      <c r="N36" s="525"/>
      <c r="O36" s="525"/>
      <c r="P36" s="525"/>
      <c r="Q36" s="525"/>
      <c r="R36" s="525"/>
      <c r="S36" s="525"/>
      <c r="T36" s="525"/>
      <c r="U36" s="525"/>
      <c r="V36" s="525"/>
      <c r="W36" s="525"/>
      <c r="X36" s="525"/>
      <c r="Y36" s="525"/>
      <c r="Z36" s="525"/>
      <c r="AA36" s="525"/>
      <c r="AB36" s="525"/>
      <c r="AC36" s="525"/>
      <c r="AD36" s="525"/>
      <c r="AE36" s="525"/>
      <c r="AF36" s="525"/>
      <c r="AG36" s="525"/>
      <c r="AH36" s="484" t="str">
        <f>IF(新様式3!S26="","",新様式3!S26)</f>
        <v/>
      </c>
      <c r="AI36" s="485"/>
      <c r="AJ36" s="485"/>
      <c r="AK36" s="485"/>
      <c r="AL36" s="485"/>
      <c r="AM36" s="485"/>
      <c r="AN36" s="485"/>
      <c r="AO36" s="485"/>
      <c r="AP36" s="482" t="s">
        <v>12</v>
      </c>
      <c r="AQ36" s="482"/>
      <c r="AR36" s="482"/>
      <c r="AS36" s="558" t="str">
        <f>IF(OR(AH36=0,AH36=""),"","※年数換算は新様式3参照")</f>
        <v/>
      </c>
      <c r="AT36" s="558"/>
      <c r="AU36" s="558"/>
      <c r="AV36" s="558"/>
      <c r="AW36" s="558"/>
      <c r="AX36" s="558"/>
      <c r="AY36" s="558"/>
      <c r="AZ36" s="558"/>
      <c r="BA36" s="558"/>
      <c r="BB36" s="558"/>
      <c r="BC36" s="559"/>
      <c r="BD36" s="563"/>
      <c r="BE36" s="92"/>
      <c r="BF36" s="97"/>
      <c r="BG36" s="97"/>
      <c r="BH36" s="86"/>
      <c r="BI36" s="99"/>
      <c r="BK36" s="15" t="s">
        <v>60</v>
      </c>
      <c r="BL36" s="15" t="s">
        <v>59</v>
      </c>
      <c r="BM36" s="566"/>
      <c r="BN36" s="541"/>
      <c r="BO36" s="542"/>
      <c r="BP36" s="13"/>
      <c r="BQ36" s="43"/>
      <c r="BR36" s="43"/>
      <c r="BS36"/>
      <c r="BT36" s="15"/>
      <c r="BU36" s="15"/>
      <c r="BV36"/>
      <c r="BW36"/>
      <c r="BX36"/>
      <c r="BY36"/>
      <c r="BZ36"/>
      <c r="CA36"/>
      <c r="CB36"/>
      <c r="CC36" s="18"/>
    </row>
    <row r="37" spans="1:81" s="5" customFormat="1" ht="21.75" customHeight="1" thickTop="1" thickBot="1">
      <c r="A37" s="139"/>
      <c r="B37" s="526" t="str">
        <f>IF(OR(AH37="",B21=""),"",IF(AND(OR($B$21="レベル４",$B$21="レベル３"),BL37="×"),$B$21&amp;"の「職長」要件を再確認ください→",""))</f>
        <v/>
      </c>
      <c r="C37" s="526"/>
      <c r="D37" s="526"/>
      <c r="E37" s="526"/>
      <c r="F37" s="526"/>
      <c r="G37" s="526"/>
      <c r="H37" s="526"/>
      <c r="I37" s="526"/>
      <c r="J37" s="526"/>
      <c r="K37" s="526"/>
      <c r="L37" s="526"/>
      <c r="M37" s="526"/>
      <c r="N37" s="526"/>
      <c r="O37" s="526"/>
      <c r="P37" s="526"/>
      <c r="Q37" s="526"/>
      <c r="R37" s="526"/>
      <c r="S37" s="526"/>
      <c r="T37" s="526"/>
      <c r="U37" s="526"/>
      <c r="V37" s="526"/>
      <c r="W37" s="526"/>
      <c r="X37" s="527"/>
      <c r="Y37" s="547" t="s">
        <v>22</v>
      </c>
      <c r="Z37" s="548"/>
      <c r="AA37" s="548"/>
      <c r="AB37" s="548"/>
      <c r="AC37" s="548"/>
      <c r="AD37" s="548"/>
      <c r="AE37" s="548"/>
      <c r="AF37" s="548"/>
      <c r="AG37" s="548"/>
      <c r="AH37" s="549" t="str">
        <f>IF(BH37=0,"",ROUNDDOWN(BH37/12,0))</f>
        <v/>
      </c>
      <c r="AI37" s="549"/>
      <c r="AJ37" s="549"/>
      <c r="AK37" s="549"/>
      <c r="AL37" s="549"/>
      <c r="AM37" s="549"/>
      <c r="AN37" s="549"/>
      <c r="AO37" s="549"/>
      <c r="AP37" s="548" t="s">
        <v>10</v>
      </c>
      <c r="AQ37" s="548"/>
      <c r="AR37" s="548"/>
      <c r="AS37" s="549" t="str">
        <f>IF(BH37=0,"",ROUNDDOWN(BH37-AH37*12,0))</f>
        <v/>
      </c>
      <c r="AT37" s="549"/>
      <c r="AU37" s="549"/>
      <c r="AV37" s="549"/>
      <c r="AW37" s="549"/>
      <c r="AX37" s="549"/>
      <c r="AY37" s="549"/>
      <c r="AZ37" s="549"/>
      <c r="BA37" s="548" t="s">
        <v>21</v>
      </c>
      <c r="BB37" s="548"/>
      <c r="BC37" s="550"/>
      <c r="BD37" s="563"/>
      <c r="BE37" s="92"/>
      <c r="BF37" s="97">
        <f>DATE(YEAR(AN37),MONTH(AN37),1)</f>
        <v>1</v>
      </c>
      <c r="BG37" s="97">
        <f>SUM(BG35:BG36)</f>
        <v>0</v>
      </c>
      <c r="BH37" s="87">
        <f>IF(OR(AH36=0,AH36=""),SUM(BH35:BH36),新様式3!AK39)</f>
        <v>0</v>
      </c>
      <c r="BI37" s="100" t="str">
        <f>IF(BH37&gt;BH33,"超","")</f>
        <v/>
      </c>
      <c r="BK37" s="15" t="e">
        <f>VLOOKUP($B$21,期間要件,3,FALSE)</f>
        <v>#N/A</v>
      </c>
      <c r="BL37" s="15" t="str">
        <f>IF(AH37="","",IF((AH37*12+AS37)&lt;BK37,"×","〇"))</f>
        <v/>
      </c>
      <c r="BM37" s="566"/>
      <c r="BN37" s="541"/>
      <c r="BO37" s="542"/>
      <c r="BP37" s="13"/>
      <c r="BQ37" s="43"/>
      <c r="BR37" s="43"/>
      <c r="BS37"/>
      <c r="BT37" s="15"/>
      <c r="BU37" s="15"/>
      <c r="BV37"/>
      <c r="BW37"/>
      <c r="BX37"/>
      <c r="BY37"/>
      <c r="BZ37"/>
      <c r="CA37"/>
      <c r="CB37"/>
      <c r="CC37" s="18"/>
    </row>
    <row r="38" spans="1:81" s="5" customFormat="1" ht="4.5" customHeight="1" thickTop="1" thickBot="1">
      <c r="A38" s="139"/>
      <c r="B38" s="528"/>
      <c r="C38" s="528"/>
      <c r="D38" s="528"/>
      <c r="E38" s="528"/>
      <c r="F38" s="528"/>
      <c r="G38" s="528"/>
      <c r="H38" s="528"/>
      <c r="I38" s="528"/>
      <c r="J38" s="528"/>
      <c r="K38" s="528"/>
      <c r="L38" s="528"/>
      <c r="M38" s="528"/>
      <c r="N38" s="528"/>
      <c r="O38" s="528"/>
      <c r="P38" s="528"/>
      <c r="Q38" s="528"/>
      <c r="R38" s="528"/>
      <c r="S38" s="528"/>
      <c r="T38" s="528"/>
      <c r="U38" s="528"/>
      <c r="V38" s="528"/>
      <c r="W38" s="528"/>
      <c r="X38" s="528"/>
      <c r="Y38" s="529"/>
      <c r="Z38" s="529"/>
      <c r="AA38" s="529"/>
      <c r="AB38" s="529"/>
      <c r="AC38" s="529"/>
      <c r="AD38" s="529"/>
      <c r="AE38" s="529"/>
      <c r="AF38" s="529"/>
      <c r="AG38" s="529"/>
      <c r="AH38" s="529"/>
      <c r="AI38" s="529"/>
      <c r="AJ38" s="529"/>
      <c r="AK38" s="529"/>
      <c r="AL38" s="529"/>
      <c r="AM38" s="529"/>
      <c r="AN38" s="529"/>
      <c r="AO38" s="530"/>
      <c r="AP38" s="530"/>
      <c r="AQ38" s="530"/>
      <c r="AR38" s="530"/>
      <c r="AS38" s="530"/>
      <c r="AT38" s="530"/>
      <c r="AU38" s="530"/>
      <c r="AV38" s="530"/>
      <c r="AW38" s="530"/>
      <c r="AX38" s="530"/>
      <c r="AY38" s="530"/>
      <c r="AZ38" s="530"/>
      <c r="BA38" s="529"/>
      <c r="BB38" s="529"/>
      <c r="BC38" s="529"/>
      <c r="BD38" s="139"/>
      <c r="BE38" s="92"/>
      <c r="BF38" s="97"/>
      <c r="BG38" s="97"/>
      <c r="BH38" s="86"/>
      <c r="BI38" s="99"/>
      <c r="BK38" s="24"/>
      <c r="BL38" s="15"/>
      <c r="BM38" s="566"/>
      <c r="BN38" s="541"/>
      <c r="BO38" s="542"/>
      <c r="BP38" s="13"/>
      <c r="BQ38" s="43"/>
      <c r="BR38" s="43"/>
      <c r="BS38"/>
      <c r="BT38" s="15"/>
      <c r="BU38" s="15"/>
      <c r="BV38"/>
      <c r="BW38"/>
      <c r="BX38"/>
      <c r="BY38"/>
      <c r="BZ38"/>
      <c r="CA38"/>
      <c r="CB38"/>
      <c r="CC38" s="18"/>
    </row>
    <row r="39" spans="1:81" s="5" customFormat="1" ht="28.5" customHeight="1" thickTop="1" thickBot="1">
      <c r="A39" s="139"/>
      <c r="B39" s="531" t="s">
        <v>24</v>
      </c>
      <c r="C39" s="532"/>
      <c r="D39" s="532"/>
      <c r="E39" s="532"/>
      <c r="F39" s="532"/>
      <c r="G39" s="532"/>
      <c r="H39" s="533"/>
      <c r="I39" s="522" t="s">
        <v>634</v>
      </c>
      <c r="J39" s="523"/>
      <c r="K39" s="523"/>
      <c r="L39" s="523"/>
      <c r="M39" s="523"/>
      <c r="N39" s="523"/>
      <c r="O39" s="523"/>
      <c r="P39" s="523"/>
      <c r="Q39" s="523"/>
      <c r="R39" s="523"/>
      <c r="S39" s="523"/>
      <c r="T39" s="523"/>
      <c r="U39" s="523"/>
      <c r="V39" s="523"/>
      <c r="W39" s="523"/>
      <c r="X39" s="523"/>
      <c r="Y39" s="523"/>
      <c r="Z39" s="523"/>
      <c r="AA39" s="523"/>
      <c r="AB39" s="523"/>
      <c r="AC39" s="523"/>
      <c r="AD39" s="523"/>
      <c r="AE39" s="523"/>
      <c r="AF39" s="523"/>
      <c r="AG39" s="523"/>
      <c r="AH39" s="505">
        <f>IF(様式2!AM37="",0,様式2!AM37)</f>
        <v>0</v>
      </c>
      <c r="AI39" s="506"/>
      <c r="AJ39" s="506"/>
      <c r="AK39" s="506"/>
      <c r="AL39" s="506"/>
      <c r="AM39" s="506"/>
      <c r="AN39" s="506"/>
      <c r="AO39" s="506"/>
      <c r="AP39" s="482" t="s">
        <v>10</v>
      </c>
      <c r="AQ39" s="482"/>
      <c r="AR39" s="482"/>
      <c r="AS39" s="506">
        <f>IF(様式2!AV37="",0,様式2!AV37)</f>
        <v>0</v>
      </c>
      <c r="AT39" s="506"/>
      <c r="AU39" s="506"/>
      <c r="AV39" s="506"/>
      <c r="AW39" s="506"/>
      <c r="AX39" s="506"/>
      <c r="AY39" s="506"/>
      <c r="AZ39" s="506"/>
      <c r="BA39" s="482" t="s">
        <v>21</v>
      </c>
      <c r="BB39" s="482"/>
      <c r="BC39" s="483"/>
      <c r="BD39" s="564"/>
      <c r="BE39" s="92"/>
      <c r="BF39" s="97">
        <f>AH39*12</f>
        <v>0</v>
      </c>
      <c r="BG39" s="97">
        <f>AS39</f>
        <v>0</v>
      </c>
      <c r="BH39" s="86">
        <f>BF39+BG39</f>
        <v>0</v>
      </c>
      <c r="BI39" s="99"/>
      <c r="BK39" s="24"/>
      <c r="BL39" s="15"/>
      <c r="BM39" s="566"/>
      <c r="BN39" s="541"/>
      <c r="BO39" s="542"/>
      <c r="BP39" s="13"/>
      <c r="BQ39" s="43"/>
      <c r="BR39" s="43"/>
      <c r="BS39"/>
      <c r="BT39" s="15"/>
      <c r="BU39" s="15"/>
      <c r="BV39"/>
      <c r="BW39"/>
      <c r="BX39"/>
      <c r="BY39"/>
      <c r="BZ39"/>
      <c r="CA39"/>
      <c r="CB39"/>
      <c r="CC39" s="18"/>
    </row>
    <row r="40" spans="1:81" s="5" customFormat="1" ht="20.25" customHeight="1" thickTop="1" thickBot="1">
      <c r="A40" s="139"/>
      <c r="B40" s="534"/>
      <c r="C40" s="535"/>
      <c r="D40" s="535"/>
      <c r="E40" s="535"/>
      <c r="F40" s="535"/>
      <c r="G40" s="535"/>
      <c r="H40" s="536"/>
      <c r="I40" s="524" t="s">
        <v>633</v>
      </c>
      <c r="J40" s="525"/>
      <c r="K40" s="525"/>
      <c r="L40" s="525"/>
      <c r="M40" s="525"/>
      <c r="N40" s="525"/>
      <c r="O40" s="525"/>
      <c r="P40" s="525"/>
      <c r="Q40" s="525"/>
      <c r="R40" s="525"/>
      <c r="S40" s="525"/>
      <c r="T40" s="525"/>
      <c r="U40" s="525"/>
      <c r="V40" s="525"/>
      <c r="W40" s="525"/>
      <c r="X40" s="525"/>
      <c r="Y40" s="525"/>
      <c r="Z40" s="525"/>
      <c r="AA40" s="525"/>
      <c r="AB40" s="525"/>
      <c r="AC40" s="525"/>
      <c r="AD40" s="525"/>
      <c r="AE40" s="525"/>
      <c r="AF40" s="525"/>
      <c r="AG40" s="525"/>
      <c r="AH40" s="484" t="str">
        <f>IF(新様式3!S29="","",新様式3!S29)</f>
        <v/>
      </c>
      <c r="AI40" s="485"/>
      <c r="AJ40" s="485"/>
      <c r="AK40" s="485"/>
      <c r="AL40" s="485"/>
      <c r="AM40" s="485"/>
      <c r="AN40" s="485"/>
      <c r="AO40" s="485"/>
      <c r="AP40" s="482" t="s">
        <v>12</v>
      </c>
      <c r="AQ40" s="482"/>
      <c r="AR40" s="482"/>
      <c r="AS40" s="558" t="str">
        <f>IF(OR(AH40=0,AH40=""),"","※年数換算は新様式3参照")</f>
        <v/>
      </c>
      <c r="AT40" s="558"/>
      <c r="AU40" s="558"/>
      <c r="AV40" s="558"/>
      <c r="AW40" s="558"/>
      <c r="AX40" s="558"/>
      <c r="AY40" s="558"/>
      <c r="AZ40" s="558"/>
      <c r="BA40" s="558"/>
      <c r="BB40" s="558"/>
      <c r="BC40" s="559"/>
      <c r="BD40" s="564"/>
      <c r="BE40" s="92"/>
      <c r="BF40" s="97"/>
      <c r="BG40" s="97"/>
      <c r="BH40" s="86"/>
      <c r="BI40" s="99"/>
      <c r="BK40" s="15" t="s">
        <v>61</v>
      </c>
      <c r="BL40" s="15" t="s">
        <v>59</v>
      </c>
      <c r="BM40" s="566"/>
      <c r="BN40" s="541"/>
      <c r="BO40" s="542"/>
      <c r="BP40" s="13"/>
      <c r="BQ40" s="43"/>
      <c r="BR40" s="43"/>
      <c r="BS40"/>
      <c r="BT40" s="15"/>
      <c r="BU40" s="15"/>
      <c r="BV40"/>
      <c r="BW40"/>
      <c r="BX40"/>
      <c r="BY40"/>
      <c r="BZ40"/>
      <c r="CA40"/>
      <c r="CB40"/>
      <c r="CC40" s="18"/>
    </row>
    <row r="41" spans="1:81" s="5" customFormat="1" ht="21.75" customHeight="1" thickTop="1" thickBot="1">
      <c r="A41" s="139"/>
      <c r="B41" s="526" t="str">
        <f>IF(OR(AH41="",B21=""),"",IF(AND($B$21="レベル３",BL41="×",BL37="×"),$B$21&amp;"の「班長」要件を再確認ください→",""))</f>
        <v/>
      </c>
      <c r="C41" s="526"/>
      <c r="D41" s="526"/>
      <c r="E41" s="526"/>
      <c r="F41" s="526"/>
      <c r="G41" s="526"/>
      <c r="H41" s="526"/>
      <c r="I41" s="526"/>
      <c r="J41" s="526"/>
      <c r="K41" s="526"/>
      <c r="L41" s="526"/>
      <c r="M41" s="526"/>
      <c r="N41" s="526"/>
      <c r="O41" s="526"/>
      <c r="P41" s="526"/>
      <c r="Q41" s="526"/>
      <c r="R41" s="526"/>
      <c r="S41" s="526"/>
      <c r="T41" s="526"/>
      <c r="U41" s="526"/>
      <c r="V41" s="526"/>
      <c r="W41" s="526"/>
      <c r="X41" s="527"/>
      <c r="Y41" s="547" t="s">
        <v>22</v>
      </c>
      <c r="Z41" s="548"/>
      <c r="AA41" s="548"/>
      <c r="AB41" s="548"/>
      <c r="AC41" s="548"/>
      <c r="AD41" s="548"/>
      <c r="AE41" s="548"/>
      <c r="AF41" s="548"/>
      <c r="AG41" s="548"/>
      <c r="AH41" s="549" t="str">
        <f>IF(BH41=0,"",ROUNDDOWN(BH41/12,0))</f>
        <v/>
      </c>
      <c r="AI41" s="549"/>
      <c r="AJ41" s="549"/>
      <c r="AK41" s="549"/>
      <c r="AL41" s="549"/>
      <c r="AM41" s="549"/>
      <c r="AN41" s="549"/>
      <c r="AO41" s="549"/>
      <c r="AP41" s="548" t="s">
        <v>10</v>
      </c>
      <c r="AQ41" s="548"/>
      <c r="AR41" s="548"/>
      <c r="AS41" s="549" t="str">
        <f>IF(BH41=0,"",ROUNDDOWN(BH41-AH41*12,0))</f>
        <v/>
      </c>
      <c r="AT41" s="549"/>
      <c r="AU41" s="549"/>
      <c r="AV41" s="549"/>
      <c r="AW41" s="549"/>
      <c r="AX41" s="549"/>
      <c r="AY41" s="549"/>
      <c r="AZ41" s="549"/>
      <c r="BA41" s="548" t="s">
        <v>21</v>
      </c>
      <c r="BB41" s="548"/>
      <c r="BC41" s="550"/>
      <c r="BD41" s="564"/>
      <c r="BE41" s="92"/>
      <c r="BF41" s="97">
        <f>DATE(YEAR(AN41),MONTH(AN41),1)</f>
        <v>1</v>
      </c>
      <c r="BG41" s="97">
        <f>SUM(BG39:BG40)</f>
        <v>0</v>
      </c>
      <c r="BH41" s="87">
        <f>IF(OR(AH40=0,AH40=""),SUM(BH39:BH40),新様式3!AK41)</f>
        <v>0</v>
      </c>
      <c r="BI41" s="99"/>
      <c r="BK41" s="15" t="e">
        <f>VLOOKUP($B$21,期間要件,4,FALSE)</f>
        <v>#N/A</v>
      </c>
      <c r="BL41" s="15" t="str">
        <f>IF(AH41="","",IF((AH41*12+AS41)&lt;BK41,"×","〇"))</f>
        <v/>
      </c>
      <c r="BM41" s="566"/>
      <c r="BN41" s="541"/>
      <c r="BO41" s="542"/>
      <c r="BP41" s="13"/>
      <c r="BQ41" s="43"/>
      <c r="BR41" s="43"/>
      <c r="BS41"/>
      <c r="BT41" s="15"/>
      <c r="BU41" s="15"/>
      <c r="BV41"/>
      <c r="BW41"/>
      <c r="BX41"/>
      <c r="BY41"/>
      <c r="BZ41"/>
      <c r="CA41"/>
      <c r="CB41"/>
      <c r="CC41" s="18"/>
    </row>
    <row r="42" spans="1:81" s="5" customFormat="1" ht="21.75" customHeight="1" thickTop="1" thickBot="1">
      <c r="A42" s="139"/>
      <c r="B42" s="321" t="s">
        <v>455</v>
      </c>
      <c r="C42" s="139"/>
      <c r="D42" s="139"/>
      <c r="E42" s="139"/>
      <c r="F42" s="139"/>
      <c r="G42" s="139"/>
      <c r="H42" s="139"/>
      <c r="I42" s="139"/>
      <c r="J42" s="139"/>
      <c r="K42" s="139"/>
      <c r="L42" s="139"/>
      <c r="M42" s="139"/>
      <c r="N42" s="139"/>
      <c r="O42" s="139"/>
      <c r="P42" s="139"/>
      <c r="Q42" s="139"/>
      <c r="R42" s="139"/>
      <c r="S42" s="139"/>
      <c r="T42" s="139"/>
      <c r="U42" s="139"/>
      <c r="V42" s="139"/>
      <c r="W42" s="139"/>
      <c r="X42" s="139"/>
      <c r="Y42" s="139"/>
      <c r="Z42" s="139"/>
      <c r="AA42" s="139"/>
      <c r="AB42" s="139"/>
      <c r="AC42" s="139"/>
      <c r="AD42" s="139"/>
      <c r="AE42" s="139"/>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139"/>
      <c r="BD42" s="486"/>
      <c r="BE42" s="92"/>
      <c r="BF42" s="95"/>
      <c r="BG42" s="97"/>
      <c r="BH42" s="81"/>
      <c r="BK42" s="24"/>
      <c r="BL42" s="15"/>
      <c r="BM42" s="566"/>
      <c r="BN42" s="541"/>
      <c r="BO42" s="542"/>
      <c r="BP42" s="13"/>
      <c r="BQ42" s="43"/>
      <c r="BR42" s="43"/>
      <c r="BS42"/>
      <c r="BT42" s="15"/>
      <c r="BU42" s="15"/>
      <c r="BV42"/>
      <c r="BW42"/>
      <c r="BX42"/>
      <c r="BY42"/>
      <c r="BZ42"/>
      <c r="CA42"/>
      <c r="CB42"/>
      <c r="CC42" s="18"/>
    </row>
    <row r="43" spans="1:81" s="5" customFormat="1" ht="18.600000000000001" customHeight="1" thickTop="1" thickBot="1">
      <c r="A43" s="139"/>
      <c r="B43" s="489" t="s">
        <v>590</v>
      </c>
      <c r="C43" s="489"/>
      <c r="D43" s="489"/>
      <c r="E43" s="489"/>
      <c r="F43" s="489"/>
      <c r="G43" s="489"/>
      <c r="H43" s="489"/>
      <c r="I43" s="489"/>
      <c r="J43" s="489"/>
      <c r="K43" s="489"/>
      <c r="L43" s="489"/>
      <c r="M43" s="489"/>
      <c r="N43" s="489"/>
      <c r="O43" s="489"/>
      <c r="P43" s="489"/>
      <c r="Q43" s="489"/>
      <c r="R43" s="489"/>
      <c r="S43" s="489"/>
      <c r="T43" s="489"/>
      <c r="U43" s="489"/>
      <c r="V43" s="489"/>
      <c r="W43" s="489"/>
      <c r="X43" s="492" t="s">
        <v>588</v>
      </c>
      <c r="Y43" s="492"/>
      <c r="Z43" s="492"/>
      <c r="AA43" s="492"/>
      <c r="AB43" s="492"/>
      <c r="AC43" s="492"/>
      <c r="AD43" s="492"/>
      <c r="AE43" s="492"/>
      <c r="AF43" s="492"/>
      <c r="AG43" s="492"/>
      <c r="AH43" s="492"/>
      <c r="AI43" s="492"/>
      <c r="AJ43" s="492"/>
      <c r="AK43" s="492"/>
      <c r="AL43" s="491" t="s">
        <v>591</v>
      </c>
      <c r="AM43" s="491"/>
      <c r="AN43" s="491"/>
      <c r="AO43" s="491"/>
      <c r="AP43" s="491"/>
      <c r="AQ43" s="491"/>
      <c r="AR43" s="491"/>
      <c r="AS43" s="491"/>
      <c r="AT43" s="491"/>
      <c r="AU43" s="491"/>
      <c r="AV43" s="400"/>
      <c r="AW43" s="399"/>
      <c r="AX43" s="321"/>
      <c r="AY43" s="321"/>
      <c r="AZ43" s="321"/>
      <c r="BA43" s="321"/>
      <c r="BB43" s="321"/>
      <c r="BC43" s="321"/>
      <c r="BD43" s="486"/>
      <c r="BE43" s="92"/>
      <c r="BF43" s="95"/>
      <c r="BG43" s="97"/>
      <c r="BH43" s="81"/>
      <c r="BK43" s="24"/>
      <c r="BL43" s="15"/>
      <c r="BM43" s="566"/>
      <c r="BN43" s="541"/>
      <c r="BO43" s="542"/>
      <c r="BP43" s="13"/>
      <c r="BQ43" s="43"/>
      <c r="BR43" s="43"/>
      <c r="BS43"/>
      <c r="BT43" s="15"/>
      <c r="BU43" s="15"/>
      <c r="BV43"/>
      <c r="BW43"/>
      <c r="BX43"/>
      <c r="BY43"/>
      <c r="BZ43"/>
      <c r="CA43"/>
      <c r="CB43"/>
      <c r="CC43" s="18"/>
    </row>
    <row r="44" spans="1:81" ht="4.5" customHeight="1" thickTop="1" thickBot="1">
      <c r="B44" s="489"/>
      <c r="C44" s="489"/>
      <c r="D44" s="489"/>
      <c r="E44" s="489"/>
      <c r="F44" s="489"/>
      <c r="G44" s="489"/>
      <c r="H44" s="489"/>
      <c r="I44" s="489"/>
      <c r="J44" s="489"/>
      <c r="K44" s="489"/>
      <c r="L44" s="489"/>
      <c r="M44" s="489"/>
      <c r="N44" s="489"/>
      <c r="O44" s="489"/>
      <c r="P44" s="489"/>
      <c r="Q44" s="489"/>
      <c r="R44" s="489"/>
      <c r="S44" s="489"/>
      <c r="T44" s="489"/>
      <c r="U44" s="489"/>
      <c r="V44" s="489"/>
      <c r="W44" s="489"/>
      <c r="X44" s="490"/>
      <c r="Y44" s="490"/>
      <c r="Z44" s="490"/>
      <c r="AA44" s="490"/>
      <c r="AB44" s="490"/>
      <c r="AC44" s="490"/>
      <c r="AD44" s="490"/>
      <c r="AE44" s="490"/>
      <c r="AF44" s="490"/>
      <c r="AG44" s="490"/>
      <c r="AH44" s="490"/>
      <c r="AI44" s="490"/>
      <c r="AJ44" s="490"/>
      <c r="AK44" s="490"/>
      <c r="AL44" s="491"/>
      <c r="AM44" s="491"/>
      <c r="AN44" s="491"/>
      <c r="AO44" s="491"/>
      <c r="AP44" s="491"/>
      <c r="AQ44" s="491"/>
      <c r="AR44" s="491"/>
      <c r="AS44" s="491"/>
      <c r="AT44" s="491"/>
      <c r="AU44" s="491"/>
      <c r="AV44" s="400"/>
      <c r="AW44" s="399"/>
      <c r="AX44" s="321"/>
      <c r="AY44" s="321"/>
      <c r="AZ44" s="321"/>
      <c r="BA44" s="321"/>
      <c r="BB44" s="321"/>
      <c r="BC44" s="321"/>
      <c r="BM44" s="566"/>
      <c r="BN44" s="541"/>
      <c r="BO44" s="542"/>
    </row>
    <row r="45" spans="1:81" ht="33.75" customHeight="1" thickTop="1" thickBot="1">
      <c r="B45" s="622" t="s">
        <v>456</v>
      </c>
      <c r="C45" s="623"/>
      <c r="D45" s="623"/>
      <c r="E45" s="623"/>
      <c r="F45" s="623"/>
      <c r="G45" s="75" t="s">
        <v>72</v>
      </c>
      <c r="H45" s="638"/>
      <c r="I45" s="638"/>
      <c r="J45" s="638"/>
      <c r="K45" s="638"/>
      <c r="L45" s="638"/>
      <c r="M45" s="638"/>
      <c r="N45" s="638"/>
      <c r="O45" s="638"/>
      <c r="P45" s="638"/>
      <c r="Q45" s="638"/>
      <c r="R45" s="638"/>
      <c r="S45" s="638"/>
      <c r="T45" s="638"/>
      <c r="U45" s="638"/>
      <c r="V45" s="638"/>
      <c r="W45" s="638"/>
      <c r="X45" s="638"/>
      <c r="Y45" s="638"/>
      <c r="Z45" s="638"/>
      <c r="AA45" s="638"/>
      <c r="AB45" s="638"/>
      <c r="AC45" s="76"/>
      <c r="AD45" s="623" t="s">
        <v>74</v>
      </c>
      <c r="AE45" s="623"/>
      <c r="AF45" s="623"/>
      <c r="AG45" s="623"/>
      <c r="AH45" s="623"/>
      <c r="AI45" s="75" t="s">
        <v>72</v>
      </c>
      <c r="AJ45" s="638"/>
      <c r="AK45" s="638"/>
      <c r="AL45" s="638"/>
      <c r="AM45" s="638"/>
      <c r="AN45" s="638"/>
      <c r="AO45" s="638"/>
      <c r="AP45" s="638"/>
      <c r="AQ45" s="638"/>
      <c r="AR45" s="638"/>
      <c r="AS45" s="638"/>
      <c r="AT45" s="638"/>
      <c r="AU45" s="638"/>
      <c r="AV45" s="638"/>
      <c r="AW45" s="638"/>
      <c r="AX45" s="138"/>
      <c r="AY45" s="138"/>
      <c r="AZ45" s="138"/>
      <c r="BA45" s="138"/>
      <c r="BB45" s="138"/>
      <c r="BC45" s="138"/>
      <c r="BD45" s="507" t="str">
        <f>IF(H45="","","※事業者名・証明者名・所在地は、レベル判定後の「カードの郵送先」（CCUS事業本部より）となります。")</f>
        <v/>
      </c>
      <c r="BM45" s="566"/>
      <c r="BN45" s="541"/>
      <c r="BO45" s="542"/>
    </row>
    <row r="46" spans="1:81" ht="27" customHeight="1" thickTop="1" thickBot="1">
      <c r="B46" s="639" t="s">
        <v>457</v>
      </c>
      <c r="C46" s="639"/>
      <c r="D46" s="639"/>
      <c r="E46" s="639"/>
      <c r="F46" s="639"/>
      <c r="G46" s="75" t="s">
        <v>72</v>
      </c>
      <c r="H46" s="651"/>
      <c r="I46" s="651"/>
      <c r="J46" s="651"/>
      <c r="K46" s="651"/>
      <c r="L46" s="651"/>
      <c r="M46" s="282" t="s">
        <v>452</v>
      </c>
      <c r="N46" s="651"/>
      <c r="O46" s="651"/>
      <c r="P46" s="651"/>
      <c r="Q46" s="651"/>
      <c r="R46" s="651"/>
      <c r="S46" s="282" t="s">
        <v>452</v>
      </c>
      <c r="T46" s="651"/>
      <c r="U46" s="651"/>
      <c r="V46" s="651"/>
      <c r="W46" s="651"/>
      <c r="X46" s="651"/>
      <c r="Y46" s="282" t="s">
        <v>452</v>
      </c>
      <c r="Z46" s="652" t="s">
        <v>459</v>
      </c>
      <c r="AA46" s="652"/>
      <c r="AB46" s="652"/>
      <c r="AC46" s="2"/>
      <c r="AD46" s="640" t="s">
        <v>77</v>
      </c>
      <c r="AE46" s="640"/>
      <c r="AF46" s="640"/>
      <c r="AG46" s="640"/>
      <c r="AH46" s="640"/>
      <c r="AI46" s="77" t="s">
        <v>72</v>
      </c>
      <c r="AJ46" s="638"/>
      <c r="AK46" s="638"/>
      <c r="AL46" s="638"/>
      <c r="AM46" s="638"/>
      <c r="AN46" s="638"/>
      <c r="AO46" s="638"/>
      <c r="AP46" s="638"/>
      <c r="AQ46" s="638"/>
      <c r="AR46" s="638"/>
      <c r="AS46" s="638"/>
      <c r="AT46" s="638"/>
      <c r="AU46" s="638"/>
      <c r="AV46" s="638"/>
      <c r="AW46" s="638"/>
      <c r="AX46" s="641"/>
      <c r="AY46" s="642"/>
      <c r="AZ46" s="642"/>
      <c r="BA46" s="642"/>
      <c r="BB46" s="642"/>
      <c r="BC46" s="642"/>
      <c r="BD46" s="508"/>
      <c r="BM46" s="566"/>
      <c r="BN46" s="541"/>
      <c r="BO46" s="542"/>
    </row>
    <row r="47" spans="1:81" ht="27" customHeight="1" thickTop="1" thickBot="1">
      <c r="B47" s="625" t="s">
        <v>561</v>
      </c>
      <c r="C47" s="626"/>
      <c r="D47" s="626"/>
      <c r="E47" s="626"/>
      <c r="F47" s="626"/>
      <c r="G47" s="277" t="s">
        <v>72</v>
      </c>
      <c r="H47" s="653" t="s">
        <v>451</v>
      </c>
      <c r="I47" s="653"/>
      <c r="J47" s="653"/>
      <c r="K47" s="653"/>
      <c r="L47" s="653"/>
      <c r="M47" s="653"/>
      <c r="N47" s="653"/>
      <c r="O47" s="649"/>
      <c r="P47" s="649"/>
      <c r="Q47" s="649"/>
      <c r="R47" s="649"/>
      <c r="S47" s="649"/>
      <c r="T47" s="649"/>
      <c r="U47" s="637" t="s">
        <v>452</v>
      </c>
      <c r="V47" s="637"/>
      <c r="W47" s="650"/>
      <c r="X47" s="650"/>
      <c r="Y47" s="650"/>
      <c r="Z47" s="650"/>
      <c r="AA47" s="650"/>
      <c r="AB47" s="650"/>
      <c r="AC47" s="363"/>
      <c r="AD47" s="634" t="s">
        <v>559</v>
      </c>
      <c r="AE47" s="634"/>
      <c r="AF47" s="634"/>
      <c r="AG47" s="634"/>
      <c r="AH47" s="634"/>
      <c r="AI47" s="634"/>
      <c r="AJ47" s="635"/>
      <c r="AK47" s="635"/>
      <c r="AL47" s="635"/>
      <c r="AM47" s="635"/>
      <c r="AN47" s="635"/>
      <c r="AO47" s="636" t="s">
        <v>560</v>
      </c>
      <c r="AP47" s="636"/>
      <c r="AQ47" s="635"/>
      <c r="AR47" s="635"/>
      <c r="AS47" s="635"/>
      <c r="AT47" s="635"/>
      <c r="AU47" s="635"/>
      <c r="AV47" s="636" t="s">
        <v>560</v>
      </c>
      <c r="AW47" s="636"/>
      <c r="AX47" s="635"/>
      <c r="AY47" s="635"/>
      <c r="AZ47" s="635"/>
      <c r="BA47" s="635"/>
      <c r="BB47" s="635"/>
      <c r="BC47" s="314"/>
      <c r="BD47" s="552" t="str">
        <f>IF(H45="","",IF(AND(X43&lt;&gt;"",H45&lt;&gt;"",AJ45&lt;&gt;"",H46&lt;&gt;"",N46&lt;&gt;"",T46&lt;&gt;"",AJ46&lt;&gt;"",O47&lt;&gt;"",W47&lt;&gt;"",AJ47&lt;&gt;"",AQ47&lt;&gt;"",AX47&lt;&gt;"",H49&lt;&gt;"",R49&lt;&gt;"",AC49&lt;&gt;"",L50&lt;&gt;"",AS50&lt;&gt;""),"","※網掛けの項目、すべて入力してください。"))</f>
        <v/>
      </c>
      <c r="BM47" s="566"/>
      <c r="BN47" s="541"/>
      <c r="BO47" s="542"/>
    </row>
    <row r="48" spans="1:81" ht="16.5" customHeight="1" thickTop="1" thickBot="1">
      <c r="B48" s="627"/>
      <c r="C48" s="627"/>
      <c r="D48" s="627"/>
      <c r="E48" s="627"/>
      <c r="F48" s="627"/>
      <c r="G48" s="370"/>
      <c r="H48" s="629" t="s">
        <v>453</v>
      </c>
      <c r="I48" s="629"/>
      <c r="J48" s="629"/>
      <c r="K48" s="629"/>
      <c r="L48" s="629"/>
      <c r="M48" s="629"/>
      <c r="N48" s="629"/>
      <c r="O48" s="629"/>
      <c r="P48" s="629"/>
      <c r="Q48" s="373"/>
      <c r="R48" s="632" t="s">
        <v>558</v>
      </c>
      <c r="S48" s="632"/>
      <c r="T48" s="632"/>
      <c r="U48" s="632"/>
      <c r="V48" s="632"/>
      <c r="W48" s="632"/>
      <c r="X48" s="632"/>
      <c r="Y48" s="632"/>
      <c r="Z48" s="632"/>
      <c r="AA48" s="632"/>
      <c r="AB48" s="374"/>
      <c r="AC48" s="633" t="s">
        <v>570</v>
      </c>
      <c r="AD48" s="633"/>
      <c r="AE48" s="633"/>
      <c r="AF48" s="633"/>
      <c r="AG48" s="633"/>
      <c r="AH48" s="633"/>
      <c r="AI48" s="633"/>
      <c r="AJ48" s="633"/>
      <c r="AK48" s="633"/>
      <c r="AL48" s="633"/>
      <c r="AM48" s="633"/>
      <c r="AN48" s="633"/>
      <c r="AO48" s="633"/>
      <c r="AP48" s="633"/>
      <c r="AQ48" s="633"/>
      <c r="AR48" s="633"/>
      <c r="AS48" s="633"/>
      <c r="AT48" s="633"/>
      <c r="AU48" s="633"/>
      <c r="AV48" s="633"/>
      <c r="AW48" s="633"/>
      <c r="AX48" s="633"/>
      <c r="AY48" s="633"/>
      <c r="AZ48" s="633"/>
      <c r="BA48" s="633"/>
      <c r="BB48" s="633"/>
      <c r="BC48" s="196"/>
      <c r="BD48" s="553"/>
      <c r="BM48" s="566"/>
      <c r="BN48" s="541"/>
      <c r="BO48" s="542"/>
    </row>
    <row r="49" spans="2:80" ht="33.75" customHeight="1" thickTop="1" thickBot="1">
      <c r="B49" s="628"/>
      <c r="C49" s="628"/>
      <c r="D49" s="628"/>
      <c r="E49" s="628"/>
      <c r="F49" s="628"/>
      <c r="G49" s="75"/>
      <c r="H49" s="630"/>
      <c r="I49" s="630"/>
      <c r="J49" s="630"/>
      <c r="K49" s="630"/>
      <c r="L49" s="630"/>
      <c r="M49" s="630"/>
      <c r="N49" s="630"/>
      <c r="O49" s="630"/>
      <c r="P49" s="630"/>
      <c r="Q49" s="371"/>
      <c r="R49" s="631"/>
      <c r="S49" s="631"/>
      <c r="T49" s="631"/>
      <c r="U49" s="631"/>
      <c r="V49" s="631"/>
      <c r="W49" s="631"/>
      <c r="X49" s="631"/>
      <c r="Y49" s="631"/>
      <c r="Z49" s="631"/>
      <c r="AA49" s="631"/>
      <c r="AB49" s="372"/>
      <c r="AC49" s="624"/>
      <c r="AD49" s="624"/>
      <c r="AE49" s="624"/>
      <c r="AF49" s="624"/>
      <c r="AG49" s="624"/>
      <c r="AH49" s="624"/>
      <c r="AI49" s="624"/>
      <c r="AJ49" s="624"/>
      <c r="AK49" s="624"/>
      <c r="AL49" s="624"/>
      <c r="AM49" s="624"/>
      <c r="AN49" s="624"/>
      <c r="AO49" s="624"/>
      <c r="AP49" s="624"/>
      <c r="AQ49" s="624"/>
      <c r="AR49" s="624"/>
      <c r="AS49" s="624"/>
      <c r="AT49" s="624"/>
      <c r="AU49" s="624"/>
      <c r="AV49" s="624"/>
      <c r="AW49" s="624"/>
      <c r="AX49" s="624"/>
      <c r="AY49" s="624"/>
      <c r="AZ49" s="624"/>
      <c r="BA49" s="624"/>
      <c r="BB49" s="624"/>
      <c r="BC49" s="276"/>
      <c r="BD49" s="553"/>
      <c r="BM49" s="566"/>
      <c r="BN49" s="541"/>
      <c r="BO49" s="542"/>
    </row>
    <row r="50" spans="2:80" ht="32.1" customHeight="1" thickTop="1" thickBot="1">
      <c r="B50" s="509" t="s">
        <v>530</v>
      </c>
      <c r="C50" s="509"/>
      <c r="D50" s="509"/>
      <c r="E50" s="509"/>
      <c r="F50" s="509"/>
      <c r="G50" s="509"/>
      <c r="H50" s="509"/>
      <c r="I50" s="509"/>
      <c r="J50" s="509"/>
      <c r="K50" s="75" t="s">
        <v>72</v>
      </c>
      <c r="L50" s="510"/>
      <c r="M50" s="510"/>
      <c r="N50" s="510"/>
      <c r="O50" s="510"/>
      <c r="P50" s="510"/>
      <c r="Q50" s="510"/>
      <c r="R50" s="511" t="s">
        <v>528</v>
      </c>
      <c r="S50" s="511"/>
      <c r="T50" s="511"/>
      <c r="U50" s="511"/>
      <c r="V50" s="511"/>
      <c r="W50" s="511"/>
      <c r="X50" s="511"/>
      <c r="Y50" s="511"/>
      <c r="Z50" s="511"/>
      <c r="AA50" s="75" t="s">
        <v>72</v>
      </c>
      <c r="AB50" s="512"/>
      <c r="AC50" s="512"/>
      <c r="AD50" s="512"/>
      <c r="AE50" s="512"/>
      <c r="AF50" s="512"/>
      <c r="AG50" s="512"/>
      <c r="AH50" s="512"/>
      <c r="AI50" s="512"/>
      <c r="AJ50" s="512"/>
      <c r="AK50" s="512"/>
      <c r="AL50" s="512"/>
      <c r="AM50" s="513" t="s">
        <v>595</v>
      </c>
      <c r="AN50" s="514"/>
      <c r="AO50" s="514"/>
      <c r="AP50" s="514"/>
      <c r="AQ50" s="514"/>
      <c r="AR50" s="75" t="s">
        <v>72</v>
      </c>
      <c r="AS50" s="515"/>
      <c r="AT50" s="515"/>
      <c r="AU50" s="515"/>
      <c r="AV50" s="515"/>
      <c r="AW50" s="515"/>
      <c r="AX50" s="515"/>
      <c r="AY50" s="515"/>
      <c r="AZ50" s="515"/>
      <c r="BA50" s="515"/>
      <c r="BB50" s="515"/>
      <c r="BC50" s="316"/>
      <c r="BM50" s="566"/>
      <c r="BN50" s="541"/>
      <c r="BO50" s="542"/>
    </row>
    <row r="51" spans="2:80" ht="10.5" customHeight="1" thickTop="1" thickBot="1">
      <c r="B51" s="384"/>
      <c r="C51" s="384"/>
      <c r="D51" s="384"/>
      <c r="E51" s="384"/>
      <c r="F51" s="384"/>
      <c r="G51" s="384"/>
      <c r="H51" s="384"/>
      <c r="I51" s="384"/>
      <c r="J51" s="384"/>
      <c r="K51" s="384"/>
      <c r="L51" s="384"/>
      <c r="M51" s="384"/>
      <c r="N51" s="384"/>
      <c r="O51" s="384"/>
      <c r="P51" s="384"/>
      <c r="Q51" s="384"/>
      <c r="R51" s="384"/>
      <c r="S51" s="384"/>
      <c r="T51" s="384"/>
      <c r="U51" s="384"/>
      <c r="V51" s="384"/>
      <c r="W51" s="384"/>
      <c r="X51" s="384"/>
      <c r="Y51" s="384"/>
      <c r="Z51" s="384"/>
      <c r="AA51" s="384"/>
      <c r="AB51" s="384"/>
      <c r="AC51" s="384"/>
      <c r="AD51" s="384"/>
      <c r="AE51" s="384"/>
      <c r="AF51" s="384"/>
      <c r="AG51" s="384"/>
      <c r="AH51" s="384"/>
      <c r="AI51" s="384"/>
      <c r="AJ51" s="384"/>
      <c r="AK51" s="384"/>
      <c r="AL51" s="384"/>
      <c r="AM51" s="384"/>
      <c r="AN51" s="384"/>
      <c r="AO51" s="384"/>
      <c r="AP51" s="384"/>
      <c r="AQ51" s="384"/>
      <c r="AR51" s="384"/>
      <c r="AS51" s="384"/>
      <c r="AT51" s="384"/>
      <c r="AU51" s="384"/>
      <c r="AV51" s="384"/>
      <c r="AW51" s="384"/>
      <c r="AX51" s="384"/>
      <c r="AY51" s="384"/>
      <c r="AZ51" s="384"/>
      <c r="BA51" s="384"/>
      <c r="BB51" s="384"/>
      <c r="BC51" s="384"/>
      <c r="BM51" s="566"/>
      <c r="BN51" s="541"/>
      <c r="BO51" s="542"/>
    </row>
    <row r="52" spans="2:80" ht="18.600000000000001" customHeight="1" thickTop="1" thickBot="1">
      <c r="B52" s="317" t="s">
        <v>526</v>
      </c>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c r="AA52" s="318"/>
      <c r="AB52" s="318"/>
      <c r="AC52" s="318"/>
      <c r="AD52" s="318"/>
      <c r="AE52" s="318"/>
      <c r="AF52" s="318"/>
      <c r="AG52" s="318"/>
      <c r="AH52" s="318"/>
      <c r="AI52" s="318"/>
      <c r="AJ52" s="318"/>
      <c r="AK52" s="318"/>
      <c r="AL52" s="318"/>
      <c r="AM52" s="318"/>
      <c r="AN52" s="318"/>
      <c r="AO52" s="318"/>
      <c r="AP52" s="318"/>
      <c r="AQ52" s="318"/>
      <c r="AR52" s="318"/>
      <c r="AS52" s="318"/>
      <c r="AT52" s="318"/>
      <c r="AU52" s="318"/>
      <c r="AV52" s="318"/>
      <c r="AW52" s="318"/>
      <c r="AX52" s="318"/>
      <c r="AY52" s="318"/>
      <c r="AZ52" s="318"/>
      <c r="BA52" s="318"/>
      <c r="BB52" s="318"/>
      <c r="BC52" s="319"/>
      <c r="BM52" s="566"/>
      <c r="BN52" s="541"/>
      <c r="BO52" s="542"/>
    </row>
    <row r="53" spans="2:80" ht="30.75" thickTop="1">
      <c r="B53" s="320" t="s">
        <v>635</v>
      </c>
      <c r="C53" s="202"/>
      <c r="D53" s="202"/>
      <c r="E53" s="202"/>
      <c r="F53" s="202"/>
      <c r="G53" s="202"/>
      <c r="H53" s="202"/>
      <c r="I53" s="202"/>
      <c r="J53" s="202"/>
      <c r="K53" s="202"/>
      <c r="L53" s="202"/>
      <c r="M53" s="202"/>
      <c r="N53" s="202"/>
      <c r="O53" s="202"/>
      <c r="P53" s="321"/>
      <c r="Q53" s="321"/>
      <c r="R53" s="321"/>
      <c r="S53" s="321"/>
      <c r="T53" s="321"/>
      <c r="U53" s="321"/>
      <c r="V53" s="321"/>
      <c r="W53" s="321"/>
      <c r="X53" s="321"/>
      <c r="Y53" s="321"/>
      <c r="Z53" s="321"/>
      <c r="AA53" s="321"/>
      <c r="AB53" s="321"/>
      <c r="AC53" s="321"/>
      <c r="AD53" s="322"/>
      <c r="AE53" s="322"/>
      <c r="AF53" s="322"/>
      <c r="AG53" s="322"/>
      <c r="AH53" s="322"/>
      <c r="AI53" s="322"/>
      <c r="AJ53" s="322"/>
      <c r="AK53" s="322"/>
      <c r="AL53" s="322"/>
      <c r="AM53" s="322"/>
      <c r="AN53" s="322"/>
      <c r="AO53" s="322"/>
      <c r="AP53" s="322"/>
      <c r="AQ53" s="322"/>
      <c r="AR53" s="322"/>
      <c r="AS53" s="322"/>
      <c r="AT53" s="322"/>
      <c r="AU53" s="322"/>
      <c r="AV53" s="322"/>
      <c r="AW53" s="322"/>
      <c r="AX53" s="322"/>
      <c r="AY53" s="322"/>
      <c r="AZ53" s="321"/>
      <c r="BA53" s="321"/>
      <c r="BB53" s="321"/>
      <c r="BC53" s="323"/>
    </row>
    <row r="54" spans="2:80">
      <c r="B54" s="362" t="s">
        <v>527</v>
      </c>
      <c r="C54" s="361"/>
      <c r="D54" s="137"/>
      <c r="E54" s="137"/>
      <c r="F54" s="137"/>
      <c r="G54" s="137"/>
      <c r="H54" s="137"/>
      <c r="I54" s="137"/>
      <c r="J54" s="137"/>
      <c r="K54" s="137"/>
      <c r="L54" s="137"/>
      <c r="M54" s="137"/>
      <c r="N54" s="137"/>
      <c r="O54" s="137"/>
      <c r="P54" s="137"/>
      <c r="Q54" s="137"/>
      <c r="R54" s="137"/>
      <c r="S54" s="137"/>
      <c r="T54" s="137"/>
      <c r="U54" s="137"/>
      <c r="V54" s="137"/>
      <c r="W54" s="137"/>
      <c r="X54" s="137"/>
      <c r="Y54" s="137"/>
      <c r="Z54" s="137"/>
      <c r="AA54" s="137"/>
      <c r="AB54" s="137"/>
      <c r="AC54" s="137"/>
      <c r="AD54" s="137"/>
      <c r="AE54" s="137"/>
      <c r="AF54" s="137"/>
      <c r="AG54" s="137"/>
      <c r="AH54" s="137"/>
      <c r="AI54" s="137"/>
      <c r="AJ54" s="137"/>
      <c r="AK54" s="137"/>
      <c r="AL54" s="137"/>
      <c r="AM54" s="137"/>
      <c r="AN54" s="137"/>
      <c r="AO54" s="137"/>
      <c r="AP54" s="137"/>
      <c r="AQ54" s="137"/>
      <c r="AR54" s="137"/>
      <c r="AS54" s="137"/>
      <c r="AT54" s="137"/>
      <c r="AU54" s="137"/>
      <c r="AV54" s="137"/>
      <c r="AW54" s="137"/>
      <c r="AX54" s="137"/>
      <c r="AY54" s="137"/>
      <c r="AZ54" s="137"/>
      <c r="BA54" s="137"/>
      <c r="BB54" s="137"/>
      <c r="BC54" s="325"/>
    </row>
    <row r="55" spans="2:80">
      <c r="B55" s="324"/>
      <c r="C55" s="326" t="s">
        <v>601</v>
      </c>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137"/>
      <c r="AI55" s="137"/>
      <c r="AJ55" s="137"/>
      <c r="AK55" s="137"/>
      <c r="AL55" s="137"/>
      <c r="AM55" s="137"/>
      <c r="AN55" s="137"/>
      <c r="AO55" s="137"/>
      <c r="AP55" s="137"/>
      <c r="AQ55" s="137"/>
      <c r="AR55" s="137"/>
      <c r="AS55" s="137"/>
      <c r="AT55" s="137"/>
      <c r="AU55" s="137"/>
      <c r="AV55" s="137"/>
      <c r="AW55" s="137"/>
      <c r="AX55" s="137"/>
      <c r="AY55" s="137"/>
      <c r="AZ55" s="137"/>
      <c r="BA55" s="137"/>
      <c r="BB55" s="137"/>
      <c r="BC55" s="325"/>
    </row>
    <row r="56" spans="2:80">
      <c r="B56" s="324"/>
      <c r="C56" s="326" t="s">
        <v>582</v>
      </c>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7"/>
      <c r="AL56" s="137"/>
      <c r="AM56" s="137"/>
      <c r="AN56" s="137"/>
      <c r="AO56" s="137"/>
      <c r="AP56" s="137"/>
      <c r="AQ56" s="137"/>
      <c r="AR56" s="137"/>
      <c r="AS56" s="137"/>
      <c r="AT56" s="137"/>
      <c r="AU56" s="137"/>
      <c r="AV56" s="137"/>
      <c r="AW56" s="137"/>
      <c r="AX56" s="137"/>
      <c r="AY56" s="137"/>
      <c r="AZ56" s="137"/>
      <c r="BA56" s="137"/>
      <c r="BB56" s="137"/>
      <c r="BC56" s="325"/>
    </row>
    <row r="57" spans="2:80">
      <c r="B57" s="324"/>
      <c r="C57" s="326" t="s">
        <v>583</v>
      </c>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7"/>
      <c r="AY57" s="137"/>
      <c r="AZ57" s="137"/>
      <c r="BA57" s="137"/>
      <c r="BB57" s="137"/>
      <c r="BC57" s="325"/>
    </row>
    <row r="58" spans="2:80">
      <c r="B58" s="324"/>
      <c r="C58" s="326" t="s">
        <v>610</v>
      </c>
      <c r="D58" s="137"/>
      <c r="E58" s="137"/>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7"/>
      <c r="AL58" s="137"/>
      <c r="AM58" s="137"/>
      <c r="AN58" s="137"/>
      <c r="AO58" s="137"/>
      <c r="AP58" s="137"/>
      <c r="AQ58" s="137"/>
      <c r="AR58" s="137"/>
      <c r="AS58" s="137"/>
      <c r="AT58" s="137"/>
      <c r="AU58" s="137"/>
      <c r="AV58" s="137"/>
      <c r="AW58" s="137"/>
      <c r="AX58" s="137"/>
      <c r="AY58" s="137"/>
      <c r="AZ58" s="137"/>
      <c r="BA58" s="137"/>
      <c r="BB58" s="137"/>
      <c r="BC58" s="325"/>
    </row>
    <row r="59" spans="2:80">
      <c r="B59" s="324"/>
      <c r="C59" s="326" t="s">
        <v>584</v>
      </c>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7"/>
      <c r="AY59" s="137"/>
      <c r="AZ59" s="137"/>
      <c r="BA59" s="137"/>
      <c r="BB59" s="137"/>
      <c r="BC59" s="325"/>
    </row>
    <row r="60" spans="2:80">
      <c r="B60" s="324"/>
      <c r="C60" s="326" t="s">
        <v>585</v>
      </c>
      <c r="D60" s="137"/>
      <c r="E60" s="137"/>
      <c r="F60" s="137"/>
      <c r="G60" s="137"/>
      <c r="H60" s="137"/>
      <c r="I60" s="137"/>
      <c r="J60" s="137"/>
      <c r="K60" s="137"/>
      <c r="L60" s="137"/>
      <c r="M60" s="137"/>
      <c r="N60" s="137"/>
      <c r="O60" s="137"/>
      <c r="P60" s="137"/>
      <c r="Q60" s="137"/>
      <c r="R60" s="137"/>
      <c r="S60" s="137"/>
      <c r="T60" s="137"/>
      <c r="U60" s="137"/>
      <c r="V60" s="137"/>
      <c r="W60" s="137"/>
      <c r="X60" s="137"/>
      <c r="Y60" s="137"/>
      <c r="Z60" s="137"/>
      <c r="AA60" s="137"/>
      <c r="AB60" s="137"/>
      <c r="AC60" s="137"/>
      <c r="AD60" s="137"/>
      <c r="AE60" s="137"/>
      <c r="AF60" s="137"/>
      <c r="AG60" s="137"/>
      <c r="AH60" s="137"/>
      <c r="AI60" s="137"/>
      <c r="AJ60" s="137"/>
      <c r="AK60" s="137"/>
      <c r="AL60" s="137"/>
      <c r="AM60" s="137"/>
      <c r="AN60" s="137"/>
      <c r="AO60" s="137"/>
      <c r="AP60" s="137"/>
      <c r="AQ60" s="137"/>
      <c r="AR60" s="137"/>
      <c r="AS60" s="137"/>
      <c r="AT60" s="137"/>
      <c r="AU60" s="137"/>
      <c r="AV60" s="137"/>
      <c r="AW60" s="137"/>
      <c r="AX60" s="137"/>
      <c r="AY60" s="137"/>
      <c r="AZ60" s="137"/>
      <c r="BA60" s="137"/>
      <c r="BB60" s="137"/>
      <c r="BC60" s="325"/>
    </row>
    <row r="61" spans="2:80">
      <c r="B61" s="324"/>
      <c r="C61" s="326" t="s">
        <v>586</v>
      </c>
      <c r="D61" s="137"/>
      <c r="E61" s="137"/>
      <c r="F61" s="137"/>
      <c r="G61" s="137"/>
      <c r="H61" s="137"/>
      <c r="I61" s="137"/>
      <c r="J61" s="137"/>
      <c r="K61" s="137"/>
      <c r="L61" s="137"/>
      <c r="M61" s="137"/>
      <c r="N61" s="137"/>
      <c r="O61" s="137"/>
      <c r="P61" s="137"/>
      <c r="Q61" s="137"/>
      <c r="R61" s="137"/>
      <c r="S61" s="137"/>
      <c r="T61" s="137"/>
      <c r="U61" s="137"/>
      <c r="V61" s="137"/>
      <c r="W61" s="137"/>
      <c r="X61" s="137"/>
      <c r="Y61" s="137"/>
      <c r="Z61" s="137"/>
      <c r="AA61" s="137"/>
      <c r="AB61" s="137"/>
      <c r="AC61" s="137"/>
      <c r="AD61" s="137"/>
      <c r="AE61" s="137"/>
      <c r="AF61" s="137"/>
      <c r="AG61" s="137"/>
      <c r="AH61" s="137"/>
      <c r="AI61" s="137"/>
      <c r="AJ61" s="137"/>
      <c r="AK61" s="137"/>
      <c r="AL61" s="137"/>
      <c r="AM61" s="137"/>
      <c r="AN61" s="137"/>
      <c r="AO61" s="137"/>
      <c r="AP61" s="137"/>
      <c r="AQ61" s="137"/>
      <c r="AR61" s="137"/>
      <c r="AS61" s="137"/>
      <c r="AT61" s="137"/>
      <c r="AU61" s="137"/>
      <c r="AV61" s="137"/>
      <c r="AW61" s="137"/>
      <c r="AX61" s="137"/>
      <c r="AY61" s="137"/>
      <c r="AZ61" s="137"/>
      <c r="BA61" s="137"/>
      <c r="BB61" s="137"/>
      <c r="BC61" s="325"/>
    </row>
    <row r="62" spans="2:80">
      <c r="B62" s="327"/>
      <c r="C62" s="328" t="s">
        <v>600</v>
      </c>
      <c r="D62" s="329"/>
      <c r="E62" s="329"/>
      <c r="F62" s="329"/>
      <c r="G62" s="329"/>
      <c r="H62" s="329"/>
      <c r="I62" s="329"/>
      <c r="J62" s="329"/>
      <c r="K62" s="329"/>
      <c r="L62" s="329"/>
      <c r="M62" s="329"/>
      <c r="N62" s="329"/>
      <c r="O62" s="329"/>
      <c r="P62" s="329"/>
      <c r="Q62" s="329"/>
      <c r="R62" s="329"/>
      <c r="S62" s="329"/>
      <c r="T62" s="329"/>
      <c r="U62" s="329"/>
      <c r="V62" s="329"/>
      <c r="W62" s="329"/>
      <c r="X62" s="329"/>
      <c r="Y62" s="329"/>
      <c r="Z62" s="329"/>
      <c r="AA62" s="329"/>
      <c r="AB62" s="329"/>
      <c r="AC62" s="329"/>
      <c r="AD62" s="329"/>
      <c r="AE62" s="329"/>
      <c r="AF62" s="329"/>
      <c r="AG62" s="329"/>
      <c r="AH62" s="329"/>
      <c r="AI62" s="329"/>
      <c r="AJ62" s="329"/>
      <c r="AK62" s="329"/>
      <c r="AL62" s="329"/>
      <c r="AM62" s="329"/>
      <c r="AN62" s="329"/>
      <c r="AO62" s="329"/>
      <c r="AP62" s="329"/>
      <c r="AQ62" s="329"/>
      <c r="AR62" s="329"/>
      <c r="AS62" s="329"/>
      <c r="AT62" s="329"/>
      <c r="AU62" s="329"/>
      <c r="AV62" s="329"/>
      <c r="AW62" s="329"/>
      <c r="AX62" s="329"/>
      <c r="AY62" s="329"/>
      <c r="AZ62" s="329"/>
      <c r="BA62" s="329"/>
      <c r="BB62" s="329"/>
      <c r="BC62" s="330"/>
      <c r="BL62" s="16"/>
      <c r="BN62" s="2"/>
      <c r="BO62" s="2"/>
      <c r="BP62" s="14"/>
      <c r="BQ62" s="44"/>
      <c r="BR62" s="44"/>
      <c r="BS62" s="2"/>
      <c r="BT62" s="16"/>
      <c r="BU62" s="16"/>
      <c r="BV62" s="2"/>
      <c r="BW62" s="2"/>
      <c r="BX62" s="2"/>
      <c r="BY62" s="2"/>
      <c r="BZ62" s="2"/>
      <c r="CA62" s="2"/>
      <c r="CB62" s="2"/>
    </row>
    <row r="63" spans="2:80">
      <c r="BL63" s="16"/>
      <c r="BM63" s="2"/>
      <c r="BN63" s="2"/>
      <c r="BO63" s="2"/>
      <c r="BP63" s="14"/>
      <c r="BQ63" s="44"/>
      <c r="BR63" s="44"/>
      <c r="BS63" s="2"/>
      <c r="BT63" s="16"/>
      <c r="BU63" s="16"/>
      <c r="BV63" s="2"/>
      <c r="BW63" s="2"/>
      <c r="BX63" s="2"/>
      <c r="BY63" s="2"/>
      <c r="BZ63" s="2"/>
      <c r="CA63" s="2"/>
      <c r="CB63" s="2"/>
    </row>
    <row r="64" spans="2:80" hidden="1" outlineLevel="1">
      <c r="BL64" s="16"/>
      <c r="BM64" s="2"/>
      <c r="BN64" s="2"/>
      <c r="BO64" s="2"/>
      <c r="BP64" s="14"/>
      <c r="BQ64" s="44"/>
      <c r="BR64" s="44"/>
      <c r="BS64" s="2"/>
      <c r="BT64" s="16"/>
      <c r="BU64" s="16"/>
      <c r="BV64" s="2"/>
      <c r="BW64" s="2"/>
      <c r="BX64" s="2"/>
      <c r="BY64" s="2"/>
      <c r="BZ64" s="2"/>
      <c r="CA64" s="2"/>
      <c r="CB64" s="2"/>
    </row>
    <row r="65" spans="1:94" hidden="1" outlineLevel="1">
      <c r="BL65" s="16"/>
      <c r="BM65" s="2"/>
      <c r="BN65" s="2"/>
      <c r="BO65" s="2"/>
      <c r="BP65" s="14"/>
      <c r="BQ65" s="44"/>
      <c r="BR65" s="44"/>
      <c r="BS65" s="2"/>
      <c r="BT65" s="16"/>
      <c r="BU65" s="16"/>
      <c r="BV65" s="2"/>
      <c r="BW65" s="2"/>
      <c r="BX65" s="2"/>
      <c r="BY65" s="2"/>
      <c r="BZ65" s="2"/>
      <c r="CA65" s="2"/>
      <c r="CB65" s="2"/>
    </row>
    <row r="66" spans="1:94" hidden="1" outlineLevel="1">
      <c r="BL66" s="16"/>
      <c r="BM66" s="2"/>
      <c r="BN66" s="2"/>
      <c r="BO66" s="2"/>
      <c r="BP66" s="14"/>
      <c r="BQ66" s="44"/>
      <c r="BR66" s="44"/>
      <c r="BS66" s="2"/>
      <c r="BT66" s="16"/>
      <c r="BU66" s="16"/>
      <c r="BV66" s="2"/>
      <c r="BW66" s="2"/>
      <c r="BX66" s="2"/>
      <c r="BY66" s="2"/>
      <c r="BZ66" s="2"/>
      <c r="CA66" s="2"/>
      <c r="CB66" s="2"/>
    </row>
    <row r="67" spans="1:94" hidden="1" outlineLevel="1">
      <c r="BM67" s="2"/>
    </row>
    <row r="68" spans="1:94" hidden="1" outlineLevel="1"/>
    <row r="69" spans="1:94" ht="20.25" hidden="1" outlineLevel="1" thickBot="1">
      <c r="BL69" s="11"/>
      <c r="BO69" s="4"/>
    </row>
    <row r="70" spans="1:94" ht="409.6" hidden="1" outlineLevel="1" thickTop="1" thickBot="1">
      <c r="BL70" s="23" t="s">
        <v>15</v>
      </c>
      <c r="BM70" s="12" t="s">
        <v>28</v>
      </c>
      <c r="BN70" s="12" t="s">
        <v>647</v>
      </c>
    </row>
    <row r="71" spans="1:94" ht="409.5" hidden="1" customHeight="1" outlineLevel="1" thickTop="1" thickBot="1">
      <c r="BL71" s="23" t="s">
        <v>18</v>
      </c>
      <c r="BM71" s="12" t="s">
        <v>253</v>
      </c>
      <c r="BN71" s="12" t="s">
        <v>648</v>
      </c>
    </row>
    <row r="72" spans="1:94" ht="114" hidden="1" outlineLevel="1" thickTop="1" thickBot="1">
      <c r="BL72" s="275" t="s">
        <v>449</v>
      </c>
      <c r="BM72" s="12" t="s">
        <v>62</v>
      </c>
      <c r="BN72" s="12" t="s">
        <v>226</v>
      </c>
    </row>
    <row r="73" spans="1:94" s="9" customFormat="1" ht="31.9" hidden="1" customHeight="1" outlineLevel="1" thickTop="1" thickBot="1">
      <c r="A73" s="202"/>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s="202"/>
      <c r="BE73" s="82"/>
      <c r="BF73" s="96"/>
      <c r="BG73" s="96"/>
      <c r="BH73" s="82"/>
      <c r="BK73" s="10"/>
      <c r="BL73" s="10"/>
      <c r="BO73" s="80" t="s">
        <v>426</v>
      </c>
      <c r="BP73" s="26" t="s">
        <v>15</v>
      </c>
      <c r="BQ73" s="27"/>
      <c r="BR73" s="35"/>
      <c r="BS73" s="36" t="s">
        <v>18</v>
      </c>
      <c r="BT73" s="28"/>
      <c r="BU73" s="41"/>
      <c r="BV73" s="41"/>
      <c r="BW73" s="36" t="s">
        <v>19</v>
      </c>
      <c r="BX73" s="29"/>
      <c r="BY73" s="145"/>
      <c r="BZ73" s="145"/>
      <c r="CB73" s="591" t="s">
        <v>297</v>
      </c>
      <c r="CC73" s="592"/>
      <c r="CE73" s="22"/>
      <c r="CF73" s="19" t="s">
        <v>55</v>
      </c>
      <c r="CG73" s="20" t="s">
        <v>56</v>
      </c>
      <c r="CH73" s="20" t="s">
        <v>57</v>
      </c>
      <c r="CJ73" s="153" t="s">
        <v>231</v>
      </c>
      <c r="CL73" s="223" t="s">
        <v>426</v>
      </c>
      <c r="CM73" s="223" t="s">
        <v>314</v>
      </c>
      <c r="CN73" s="223" t="s">
        <v>315</v>
      </c>
      <c r="CO73" s="360" t="s">
        <v>553</v>
      </c>
    </row>
    <row r="74" spans="1:94" ht="19.5" hidden="1" outlineLevel="1" thickTop="1">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c r="AY74" s="9"/>
      <c r="AZ74" s="9"/>
      <c r="BA74" s="9"/>
      <c r="BB74" s="9"/>
      <c r="BC74" s="9"/>
      <c r="BP74" s="30"/>
      <c r="BQ74" s="45"/>
      <c r="BR74" s="47"/>
      <c r="BS74" s="30"/>
      <c r="BT74" s="51"/>
      <c r="BU74" s="53"/>
      <c r="BV74" s="53"/>
      <c r="BW74" s="30"/>
      <c r="BX74" s="56"/>
      <c r="BY74" s="15"/>
      <c r="BZ74" s="15"/>
      <c r="CB74" s="204" t="s">
        <v>450</v>
      </c>
      <c r="CC74" s="205" t="s">
        <v>291</v>
      </c>
      <c r="CE74" s="19" t="s">
        <v>15</v>
      </c>
      <c r="CF74" s="21">
        <f>12*3</f>
        <v>36</v>
      </c>
      <c r="CG74" s="21">
        <v>0</v>
      </c>
      <c r="CH74" s="21">
        <v>0</v>
      </c>
      <c r="CJ74" s="154"/>
      <c r="CM74" s="221" t="s">
        <v>317</v>
      </c>
      <c r="CN74" s="221" t="s">
        <v>317</v>
      </c>
      <c r="CO74" s="221" t="s">
        <v>317</v>
      </c>
    </row>
    <row r="75" spans="1:94" hidden="1" outlineLevel="1">
      <c r="BP75" s="30" t="s">
        <v>243</v>
      </c>
      <c r="BQ75" s="45" t="str">
        <f>IF(COUNTIF($B$24:$BC$24,BP75)+COUNTIF($B$26:$BC$26,BP75)+COUNTIF($B$28:$BC$28,BP75)&gt;=1,"〇","-")</f>
        <v>-</v>
      </c>
      <c r="BR75" s="47"/>
      <c r="BS75" s="37" t="s">
        <v>32</v>
      </c>
      <c r="BT75" s="51" t="str">
        <f t="shared" ref="BT75:BT79" si="1">IF(COUNTIF($B$24:$BC$24,BS75)+COUNTIF($B$26:$BC$26,BS75)+COUNTIF($B$28:$BC$28,BS75)&gt;=1,"〇","-")</f>
        <v>-</v>
      </c>
      <c r="BU75" s="53"/>
      <c r="BV75" s="53"/>
      <c r="BW75" s="37" t="s">
        <v>49</v>
      </c>
      <c r="BX75" s="56" t="str">
        <f t="shared" ref="BX75:BX77" si="2">IF(COUNTIF($B$24:$BC$24,BW75)+COUNTIF($B$26:$BC$26,BW75)+COUNTIF($B$28:$BC$28,BW75)&gt;=1,"〇","-")</f>
        <v>-</v>
      </c>
      <c r="BY75" s="15"/>
      <c r="BZ75" s="15"/>
      <c r="CB75" s="206" t="s">
        <v>50</v>
      </c>
      <c r="CC75" s="207" t="s">
        <v>278</v>
      </c>
      <c r="CE75" s="20" t="s">
        <v>18</v>
      </c>
      <c r="CF75" s="21">
        <f>12*8</f>
        <v>96</v>
      </c>
      <c r="CG75" s="21">
        <f>12*2</f>
        <v>24</v>
      </c>
      <c r="CH75" s="21">
        <f>12*2</f>
        <v>24</v>
      </c>
      <c r="CJ75" s="154" t="s">
        <v>232</v>
      </c>
      <c r="CM75" s="222" t="str">
        <f>IF(BP75="","",BP75)</f>
        <v>・玉掛技能講習</v>
      </c>
      <c r="CN75" s="222" t="str">
        <f>IF(BS75="","",BS75)</f>
        <v>●１級とび技能士</v>
      </c>
      <c r="CO75" s="222" t="str">
        <f>IF(BW75="","",BW75)</f>
        <v>●登録鳶・土工基幹技能者講習</v>
      </c>
      <c r="CP75" t="s">
        <v>316</v>
      </c>
    </row>
    <row r="76" spans="1:94" hidden="1" outlineLevel="1">
      <c r="BP76" s="410" t="s">
        <v>644</v>
      </c>
      <c r="BQ76" s="45" t="str">
        <f>IF(COUNTIF($B$24:$BC$24,BP76)+COUNTIF($B$26:$BC$26,BP76)+COUNTIF($B$28:$BC$28,BP76)&gt;=1,"〇","-")</f>
        <v>-</v>
      </c>
      <c r="BR76" s="47"/>
      <c r="BS76" s="37" t="s">
        <v>33</v>
      </c>
      <c r="BT76" s="51" t="str">
        <f t="shared" si="1"/>
        <v>-</v>
      </c>
      <c r="BU76" s="53"/>
      <c r="BV76" s="53"/>
      <c r="BW76" s="37" t="s">
        <v>51</v>
      </c>
      <c r="BX76" s="56" t="str">
        <f t="shared" si="2"/>
        <v>-</v>
      </c>
      <c r="BY76" s="15"/>
      <c r="BZ76" s="15"/>
      <c r="CB76" s="208" t="s">
        <v>52</v>
      </c>
      <c r="CC76" s="209" t="s">
        <v>552</v>
      </c>
      <c r="CE76" s="20" t="s">
        <v>19</v>
      </c>
      <c r="CF76" s="21">
        <f>12*12</f>
        <v>144</v>
      </c>
      <c r="CG76" s="21">
        <f>12*7</f>
        <v>84</v>
      </c>
      <c r="CH76" s="21">
        <v>0</v>
      </c>
      <c r="CJ76" s="154" t="s">
        <v>233</v>
      </c>
      <c r="CM76" s="222" t="str">
        <f t="shared" ref="CM76:CM96" si="3">IF(BP76="","",BP76)</f>
        <v>・職長・安全衛生責任者講習〈職長+安責〉</v>
      </c>
      <c r="CN76" s="222" t="str">
        <f t="shared" ref="CN76:CN96" si="4">IF(BS76="","",BS76)</f>
        <v>●１級建築施工管理技士</v>
      </c>
      <c r="CO76" s="222" t="str">
        <f t="shared" ref="CO76:CO96" si="5">IF(BW76="","",BW76)</f>
        <v>●優秀施工者国土交通大臣顕彰</v>
      </c>
      <c r="CP76" t="s">
        <v>316</v>
      </c>
    </row>
    <row r="77" spans="1:94" hidden="1" outlineLevel="1">
      <c r="BP77" s="30"/>
      <c r="BQ77" s="45"/>
      <c r="BR77" s="47"/>
      <c r="BS77" s="37" t="s">
        <v>47</v>
      </c>
      <c r="BT77" s="51" t="str">
        <f t="shared" si="1"/>
        <v>-</v>
      </c>
      <c r="BU77" s="53"/>
      <c r="BV77" s="53"/>
      <c r="BW77" s="37" t="s">
        <v>53</v>
      </c>
      <c r="BX77" s="56" t="str">
        <f t="shared" si="2"/>
        <v>-</v>
      </c>
      <c r="BY77" s="15"/>
      <c r="BZ77" s="15"/>
      <c r="CB77" s="210"/>
      <c r="CC77" s="211"/>
      <c r="CJ77" s="154" t="s">
        <v>234</v>
      </c>
      <c r="CM77" s="222" t="str">
        <f t="shared" si="3"/>
        <v/>
      </c>
      <c r="CN77" s="222" t="str">
        <f t="shared" si="4"/>
        <v>●２級建築施工管理技士</v>
      </c>
      <c r="CO77" s="222" t="str">
        <f t="shared" si="5"/>
        <v>●安全優良職長厚生労働大臣顕彰　</v>
      </c>
      <c r="CP77" t="s">
        <v>316</v>
      </c>
    </row>
    <row r="78" spans="1:94" hidden="1" outlineLevel="1">
      <c r="BO78" s="5"/>
      <c r="BP78" s="32" t="s">
        <v>34</v>
      </c>
      <c r="BQ78" s="46"/>
      <c r="BR78" s="48" t="str">
        <f>IF(COUNTIF($B$24:$BC$24,BP78)+COUNTIF($B$26:$BC$26,BP78)+COUNTIF($B$28:$BC$28,BP78)&gt;=1,"〇","-")</f>
        <v>-</v>
      </c>
      <c r="BS78" s="38" t="s">
        <v>46</v>
      </c>
      <c r="BT78" s="51" t="str">
        <f t="shared" si="1"/>
        <v>-</v>
      </c>
      <c r="BU78" s="53"/>
      <c r="BV78" s="54"/>
      <c r="BW78" s="42"/>
      <c r="BX78" s="33"/>
      <c r="BY78" s="7"/>
      <c r="BZ78" s="7"/>
      <c r="CA78" s="5"/>
      <c r="CB78" s="204" t="s">
        <v>32</v>
      </c>
      <c r="CC78" s="205" t="s">
        <v>296</v>
      </c>
      <c r="CD78" s="5"/>
      <c r="CE78" s="5"/>
      <c r="CM78" s="222" t="str">
        <f t="shared" si="3"/>
        <v>✓建築物等の鉄骨の組立て等作業主任者技能講習</v>
      </c>
      <c r="CN78" s="222" t="str">
        <f t="shared" si="4"/>
        <v>●１級土木施工管理技士</v>
      </c>
      <c r="CO78" s="222" t="str">
        <f t="shared" si="5"/>
        <v/>
      </c>
    </row>
    <row r="79" spans="1:94" hidden="1" outlineLevel="1">
      <c r="BO79" s="5"/>
      <c r="BP79" s="32" t="s">
        <v>35</v>
      </c>
      <c r="BQ79" s="46"/>
      <c r="BR79" s="48" t="str">
        <f t="shared" ref="BR79:BR89" si="6">IF(COUNTIF($B$24:$BC$24,BP79)+COUNTIF($B$26:$BC$26,BP79)+COUNTIF($B$28:$BC$28,BP79)&gt;=1,"〇","-")</f>
        <v>-</v>
      </c>
      <c r="BS79" s="38" t="s">
        <v>48</v>
      </c>
      <c r="BT79" s="51" t="str">
        <f t="shared" si="1"/>
        <v>-</v>
      </c>
      <c r="BU79" s="53"/>
      <c r="BV79" s="54"/>
      <c r="BW79" s="38"/>
      <c r="BX79" s="34"/>
      <c r="BY79" s="5"/>
      <c r="BZ79" s="5"/>
      <c r="CA79" s="5"/>
      <c r="CB79" s="206" t="s">
        <v>221</v>
      </c>
      <c r="CC79" s="207" t="s">
        <v>294</v>
      </c>
      <c r="CD79" s="5"/>
      <c r="CE79" s="5"/>
      <c r="CM79" s="222" t="str">
        <f t="shared" si="3"/>
        <v>✓足場の組立て等作業主任者技能講習</v>
      </c>
      <c r="CN79" s="222" t="str">
        <f t="shared" si="4"/>
        <v>●２級土木施工管理技士</v>
      </c>
      <c r="CO79" s="222" t="str">
        <f t="shared" si="5"/>
        <v/>
      </c>
    </row>
    <row r="80" spans="1:94" hidden="1" outlineLevel="1">
      <c r="BO80" s="5"/>
      <c r="BP80" s="32" t="s">
        <v>36</v>
      </c>
      <c r="BQ80" s="46"/>
      <c r="BR80" s="48" t="str">
        <f t="shared" si="6"/>
        <v>-</v>
      </c>
      <c r="BS80" s="38"/>
      <c r="BT80" s="52"/>
      <c r="BU80" s="54"/>
      <c r="BV80" s="54"/>
      <c r="BW80" s="38"/>
      <c r="BX80" s="34"/>
      <c r="BY80" s="5"/>
      <c r="BZ80" s="5"/>
      <c r="CA80" s="5"/>
      <c r="CB80" s="206" t="s">
        <v>222</v>
      </c>
      <c r="CC80" s="207" t="s">
        <v>295</v>
      </c>
      <c r="CD80" s="5"/>
      <c r="CE80" s="5"/>
      <c r="CM80" s="222" t="str">
        <f t="shared" si="3"/>
        <v>✓小型移動式クレーン運転技能講習</v>
      </c>
      <c r="CN80" s="222" t="str">
        <f t="shared" si="4"/>
        <v/>
      </c>
      <c r="CO80" s="222" t="str">
        <f t="shared" si="5"/>
        <v/>
      </c>
    </row>
    <row r="81" spans="67:93" hidden="1" outlineLevel="1">
      <c r="BO81" s="5"/>
      <c r="BP81" s="30" t="s">
        <v>37</v>
      </c>
      <c r="BQ81" s="45"/>
      <c r="BR81" s="48" t="str">
        <f t="shared" si="6"/>
        <v>-</v>
      </c>
      <c r="BS81" s="39" t="s">
        <v>29</v>
      </c>
      <c r="BT81" s="46"/>
      <c r="BU81" s="45" t="str">
        <f>IF(COUNTIF($B$24:$BC$24,BS81)+COUNTIF($B$26:$BC$26,BS81)+COUNTIF($B$28:$BC$28,BS81)&gt;=1,"〇","-")</f>
        <v>-</v>
      </c>
      <c r="BV81" s="48"/>
      <c r="BW81" s="38"/>
      <c r="BX81" s="34"/>
      <c r="BY81" s="5"/>
      <c r="BZ81" s="5"/>
      <c r="CA81" s="5"/>
      <c r="CB81" s="206" t="s">
        <v>223</v>
      </c>
      <c r="CC81" s="207" t="s">
        <v>292</v>
      </c>
      <c r="CD81" s="5"/>
      <c r="CE81" s="5"/>
      <c r="CM81" s="222" t="str">
        <f t="shared" si="3"/>
        <v>✓高所作業車運転技能講習</v>
      </c>
      <c r="CN81" s="222" t="str">
        <f t="shared" si="4"/>
        <v>・玉掛技能講習</v>
      </c>
      <c r="CO81" s="222" t="str">
        <f t="shared" si="5"/>
        <v/>
      </c>
    </row>
    <row r="82" spans="67:93" hidden="1" outlineLevel="1">
      <c r="BO82" s="5"/>
      <c r="BP82" s="30" t="s">
        <v>38</v>
      </c>
      <c r="BQ82" s="45"/>
      <c r="BR82" s="48" t="str">
        <f t="shared" si="6"/>
        <v>-</v>
      </c>
      <c r="BS82" s="410" t="s">
        <v>646</v>
      </c>
      <c r="BT82" s="46"/>
      <c r="BU82" s="45" t="str">
        <f>IF(COUNTIF($B$24:$BC$24,BS82)+COUNTIF($B$26:$BC$26,BS82)+COUNTIF($B$28:$BC$28,BS82)&gt;=1,"〇","-")</f>
        <v>-</v>
      </c>
      <c r="BV82" s="48"/>
      <c r="BW82" s="38"/>
      <c r="BX82" s="34"/>
      <c r="BY82" s="5"/>
      <c r="BZ82" s="5"/>
      <c r="CA82" s="5"/>
      <c r="CB82" s="208" t="s">
        <v>224</v>
      </c>
      <c r="CC82" s="209" t="s">
        <v>293</v>
      </c>
      <c r="CD82" s="5"/>
      <c r="CE82" s="5"/>
      <c r="CM82" s="222" t="str">
        <f t="shared" si="3"/>
        <v>✓ガス溶接技能講習</v>
      </c>
      <c r="CN82" s="222" t="str">
        <f t="shared" si="4"/>
        <v>・職長・安全衛生責任者講習〈職長+安責〉</v>
      </c>
      <c r="CO82" s="222" t="str">
        <f t="shared" si="5"/>
        <v/>
      </c>
    </row>
    <row r="83" spans="67:93" hidden="1" outlineLevel="1">
      <c r="BO83" s="5"/>
      <c r="BP83" s="30" t="s">
        <v>39</v>
      </c>
      <c r="BQ83" s="45"/>
      <c r="BR83" s="48" t="str">
        <f t="shared" si="6"/>
        <v>-</v>
      </c>
      <c r="BS83" s="39"/>
      <c r="BT83" s="46"/>
      <c r="BU83" s="48"/>
      <c r="BV83" s="48"/>
      <c r="BW83" s="38"/>
      <c r="BX83" s="34"/>
      <c r="BY83" s="5"/>
      <c r="BZ83" s="5"/>
      <c r="CA83" s="5"/>
      <c r="CB83" s="212"/>
      <c r="CC83" s="213"/>
      <c r="CD83" s="5"/>
      <c r="CE83" s="5"/>
      <c r="CM83" s="222" t="str">
        <f t="shared" si="3"/>
        <v>✓型枠支保工の組立て等作業主任者技能講習</v>
      </c>
      <c r="CN83" s="222" t="str">
        <f t="shared" si="4"/>
        <v/>
      </c>
      <c r="CO83" s="222" t="str">
        <f t="shared" si="5"/>
        <v/>
      </c>
    </row>
    <row r="84" spans="67:93" hidden="1" outlineLevel="1">
      <c r="BO84" s="5"/>
      <c r="BP84" s="30" t="s">
        <v>40</v>
      </c>
      <c r="BQ84" s="45"/>
      <c r="BR84" s="48" t="str">
        <f t="shared" si="6"/>
        <v>-</v>
      </c>
      <c r="BS84" s="40" t="s">
        <v>126</v>
      </c>
      <c r="BT84" s="45"/>
      <c r="BU84" s="47"/>
      <c r="BV84" s="47" t="str">
        <f>IF(COUNTIF($B$24:$BC$24,BS84)+COUNTIF($B$26:$BC$26,BS84)+COUNTIF($B$28:$BC$28,BS84)&gt;=1,"〇","-")</f>
        <v>-</v>
      </c>
      <c r="BW84" s="38"/>
      <c r="BX84" s="34"/>
      <c r="BY84" s="5"/>
      <c r="BZ84" s="5"/>
      <c r="CA84" s="5"/>
      <c r="CB84" s="214" t="s">
        <v>29</v>
      </c>
      <c r="CC84" s="215" t="s">
        <v>447</v>
      </c>
      <c r="CD84" s="5"/>
      <c r="CE84" s="5"/>
      <c r="CM84" s="222" t="str">
        <f t="shared" si="3"/>
        <v>✓地山の掘削および土止め支保工作業主任者技能講習</v>
      </c>
      <c r="CN84" s="222" t="str">
        <f t="shared" si="4"/>
        <v>✓２級とび技能士</v>
      </c>
      <c r="CO84" s="222" t="str">
        <f t="shared" si="5"/>
        <v/>
      </c>
    </row>
    <row r="85" spans="67:93" hidden="1" outlineLevel="1">
      <c r="BO85" s="5"/>
      <c r="BP85" s="30" t="s">
        <v>41</v>
      </c>
      <c r="BQ85" s="45"/>
      <c r="BR85" s="48" t="str">
        <f t="shared" si="6"/>
        <v>-</v>
      </c>
      <c r="BS85" s="40" t="s">
        <v>122</v>
      </c>
      <c r="BT85" s="45"/>
      <c r="BU85" s="47"/>
      <c r="BV85" s="47" t="str">
        <f t="shared" ref="BV85:BV96" si="7">IF(COUNTIF($B$24:$BC$24,BS85)+COUNTIF($B$26:$BC$26,BS85)+COUNTIF($B$28:$BC$28,BS85)&gt;=1,"〇","-")</f>
        <v>-</v>
      </c>
      <c r="BW85" s="38"/>
      <c r="BX85" s="34"/>
      <c r="BY85" s="5"/>
      <c r="BZ85" s="5"/>
      <c r="CA85" s="5"/>
      <c r="CB85" s="411" t="s">
        <v>644</v>
      </c>
      <c r="CC85" s="359" t="s">
        <v>645</v>
      </c>
      <c r="CD85" s="5"/>
      <c r="CE85" s="5"/>
      <c r="CM85" s="222" t="str">
        <f t="shared" si="3"/>
        <v>✓木造建築物の組立て等作業主任者技能講習</v>
      </c>
      <c r="CN85" s="222" t="str">
        <f t="shared" si="4"/>
        <v>✓建築物等の鉄骨の組立て等作業主任者技能講習</v>
      </c>
      <c r="CO85" s="222" t="str">
        <f t="shared" si="5"/>
        <v/>
      </c>
    </row>
    <row r="86" spans="67:93" hidden="1" outlineLevel="1">
      <c r="BO86" s="5"/>
      <c r="BP86" s="30" t="s">
        <v>42</v>
      </c>
      <c r="BQ86" s="45"/>
      <c r="BR86" s="48" t="str">
        <f t="shared" si="6"/>
        <v>-</v>
      </c>
      <c r="BS86" s="40" t="s">
        <v>121</v>
      </c>
      <c r="BT86" s="45"/>
      <c r="BU86" s="47"/>
      <c r="BV86" s="47" t="str">
        <f t="shared" si="7"/>
        <v>-</v>
      </c>
      <c r="BW86" s="38"/>
      <c r="BX86" s="34"/>
      <c r="BY86" s="5"/>
      <c r="BZ86" s="5"/>
      <c r="CA86" s="5"/>
      <c r="CB86" s="216"/>
      <c r="CC86" s="217"/>
      <c r="CD86" s="5"/>
      <c r="CE86" s="5"/>
      <c r="CM86" s="222" t="str">
        <f t="shared" si="3"/>
        <v>✓コンクリート造の工作物の解体等作業主任者技能講習</v>
      </c>
      <c r="CN86" s="222" t="str">
        <f t="shared" si="4"/>
        <v>✓足場の組立て等作業主任者技能講習</v>
      </c>
      <c r="CO86" s="222" t="str">
        <f t="shared" si="5"/>
        <v/>
      </c>
    </row>
    <row r="87" spans="67:93" hidden="1" outlineLevel="1">
      <c r="BO87" s="5"/>
      <c r="BP87" s="30" t="s">
        <v>43</v>
      </c>
      <c r="BQ87" s="45"/>
      <c r="BR87" s="48" t="str">
        <f t="shared" si="6"/>
        <v>-</v>
      </c>
      <c r="BS87" s="40" t="s">
        <v>120</v>
      </c>
      <c r="BT87" s="45"/>
      <c r="BU87" s="47"/>
      <c r="BV87" s="47" t="str">
        <f t="shared" si="7"/>
        <v>-</v>
      </c>
      <c r="BW87" s="38"/>
      <c r="BX87" s="34"/>
      <c r="BY87" s="5"/>
      <c r="BZ87" s="5"/>
      <c r="CA87" s="5"/>
      <c r="CB87" s="216" t="s">
        <v>126</v>
      </c>
      <c r="CC87" s="217" t="s">
        <v>448</v>
      </c>
      <c r="CD87" s="5"/>
      <c r="CE87" s="5"/>
      <c r="CM87" s="222" t="str">
        <f t="shared" si="3"/>
        <v>✓車両系建設機械（整地等）運転技能講習</v>
      </c>
      <c r="CN87" s="222" t="str">
        <f t="shared" si="4"/>
        <v>✓小型移動式クレーン運転技能講習</v>
      </c>
      <c r="CO87" s="222" t="str">
        <f t="shared" si="5"/>
        <v/>
      </c>
    </row>
    <row r="88" spans="67:93" hidden="1" outlineLevel="1">
      <c r="BO88" s="5"/>
      <c r="BP88" s="30" t="s">
        <v>44</v>
      </c>
      <c r="BQ88" s="45"/>
      <c r="BR88" s="48" t="str">
        <f t="shared" si="6"/>
        <v>-</v>
      </c>
      <c r="BS88" s="40" t="s">
        <v>119</v>
      </c>
      <c r="BT88" s="45"/>
      <c r="BU88" s="47"/>
      <c r="BV88" s="47" t="str">
        <f t="shared" si="7"/>
        <v>-</v>
      </c>
      <c r="BW88" s="38"/>
      <c r="BX88" s="34"/>
      <c r="BY88" s="5"/>
      <c r="BZ88" s="5"/>
      <c r="CA88" s="5"/>
      <c r="CB88" s="216" t="s">
        <v>122</v>
      </c>
      <c r="CC88" s="217" t="s">
        <v>281</v>
      </c>
      <c r="CD88" s="5"/>
      <c r="CE88" s="5"/>
      <c r="CM88" s="222" t="str">
        <f t="shared" si="3"/>
        <v>✓車両系建設機械（解体用）運転技能講習</v>
      </c>
      <c r="CN88" s="222" t="str">
        <f t="shared" si="4"/>
        <v>✓高所作業車運転技能講習</v>
      </c>
      <c r="CO88" s="222" t="str">
        <f t="shared" si="5"/>
        <v/>
      </c>
    </row>
    <row r="89" spans="67:93" hidden="1" outlineLevel="1">
      <c r="BO89" s="5"/>
      <c r="BP89" s="30" t="s">
        <v>45</v>
      </c>
      <c r="BQ89" s="45"/>
      <c r="BR89" s="48" t="str">
        <f t="shared" si="6"/>
        <v>-</v>
      </c>
      <c r="BS89" s="40" t="s">
        <v>118</v>
      </c>
      <c r="BT89" s="45"/>
      <c r="BU89" s="47"/>
      <c r="BV89" s="47" t="str">
        <f t="shared" si="7"/>
        <v>-</v>
      </c>
      <c r="BW89" s="38"/>
      <c r="BX89" s="34"/>
      <c r="BY89" s="5"/>
      <c r="BZ89" s="5"/>
      <c r="CA89" s="5"/>
      <c r="CB89" s="216" t="s">
        <v>121</v>
      </c>
      <c r="CC89" s="217" t="s">
        <v>280</v>
      </c>
      <c r="CD89" s="5"/>
      <c r="CE89" s="5"/>
      <c r="CM89" s="222" t="str">
        <f t="shared" si="3"/>
        <v>✓車両系建設機械（基礎工事用）運転技能講習</v>
      </c>
      <c r="CN89" s="222" t="str">
        <f t="shared" si="4"/>
        <v>✓ガス溶接技能講習</v>
      </c>
      <c r="CO89" s="222" t="str">
        <f t="shared" si="5"/>
        <v/>
      </c>
    </row>
    <row r="90" spans="67:93" hidden="1" outlineLevel="1">
      <c r="BP90" s="30"/>
      <c r="BQ90" s="45"/>
      <c r="BR90" s="48"/>
      <c r="BS90" s="40" t="s">
        <v>117</v>
      </c>
      <c r="BT90" s="45"/>
      <c r="BU90" s="47"/>
      <c r="BV90" s="47" t="str">
        <f t="shared" si="7"/>
        <v>-</v>
      </c>
      <c r="BW90" s="37"/>
      <c r="BX90" s="31"/>
      <c r="CB90" s="216" t="s">
        <v>120</v>
      </c>
      <c r="CC90" s="217" t="s">
        <v>283</v>
      </c>
      <c r="CM90" s="222" t="str">
        <f t="shared" si="3"/>
        <v/>
      </c>
      <c r="CN90" s="222" t="str">
        <f t="shared" si="4"/>
        <v>✓型枠支保工の組立て等作業主任者技能講習</v>
      </c>
      <c r="CO90" s="222" t="str">
        <f t="shared" si="5"/>
        <v/>
      </c>
    </row>
    <row r="91" spans="67:93" hidden="1" outlineLevel="1">
      <c r="BP91" s="30"/>
      <c r="BQ91" s="45"/>
      <c r="BR91" s="48"/>
      <c r="BS91" s="49" t="s">
        <v>116</v>
      </c>
      <c r="BT91" s="45"/>
      <c r="BU91" s="47"/>
      <c r="BV91" s="55" t="str">
        <f t="shared" si="7"/>
        <v>-</v>
      </c>
      <c r="BW91" s="50"/>
      <c r="BX91" s="31"/>
      <c r="CB91" s="216" t="s">
        <v>119</v>
      </c>
      <c r="CC91" s="217" t="s">
        <v>290</v>
      </c>
      <c r="CM91" s="222" t="str">
        <f t="shared" si="3"/>
        <v/>
      </c>
      <c r="CN91" s="222" t="str">
        <f t="shared" si="4"/>
        <v>✓地山の掘削および土止め支保工作業主任者技能講習</v>
      </c>
      <c r="CO91" s="222" t="str">
        <f t="shared" si="5"/>
        <v/>
      </c>
    </row>
    <row r="92" spans="67:93" hidden="1" outlineLevel="1">
      <c r="BP92" s="88"/>
      <c r="BQ92" s="45"/>
      <c r="BR92" s="89"/>
      <c r="BS92" s="49" t="s">
        <v>115</v>
      </c>
      <c r="BT92" s="45"/>
      <c r="BU92" s="47"/>
      <c r="BV92" s="55" t="str">
        <f t="shared" si="7"/>
        <v>-</v>
      </c>
      <c r="BW92" s="50"/>
      <c r="BX92" s="31"/>
      <c r="CB92" s="216" t="s">
        <v>118</v>
      </c>
      <c r="CC92" s="217" t="s">
        <v>284</v>
      </c>
      <c r="CM92" s="222" t="str">
        <f t="shared" si="3"/>
        <v/>
      </c>
      <c r="CN92" s="222" t="str">
        <f t="shared" si="4"/>
        <v>✓木造建築物の組立て等作業主任者技能講習</v>
      </c>
      <c r="CO92" s="222" t="str">
        <f t="shared" si="5"/>
        <v/>
      </c>
    </row>
    <row r="93" spans="67:93" hidden="1" outlineLevel="1">
      <c r="BP93" s="88"/>
      <c r="BQ93" s="45"/>
      <c r="BR93" s="89"/>
      <c r="BS93" s="49" t="s">
        <v>114</v>
      </c>
      <c r="BT93" s="45"/>
      <c r="BU93" s="47"/>
      <c r="BV93" s="55" t="str">
        <f t="shared" si="7"/>
        <v>-</v>
      </c>
      <c r="BW93" s="50"/>
      <c r="BX93" s="31"/>
      <c r="CB93" s="216" t="s">
        <v>117</v>
      </c>
      <c r="CC93" s="217" t="s">
        <v>279</v>
      </c>
      <c r="CM93" s="222" t="str">
        <f t="shared" si="3"/>
        <v/>
      </c>
      <c r="CN93" s="222" t="str">
        <f t="shared" si="4"/>
        <v>✓コンクリート造の工作物の解体等作業主任者技能講習</v>
      </c>
      <c r="CO93" s="222" t="str">
        <f t="shared" si="5"/>
        <v/>
      </c>
    </row>
    <row r="94" spans="67:93" hidden="1" outlineLevel="1">
      <c r="BP94" s="88"/>
      <c r="BQ94" s="45"/>
      <c r="BR94" s="89"/>
      <c r="BS94" s="49" t="s">
        <v>123</v>
      </c>
      <c r="BT94" s="45"/>
      <c r="BU94" s="47"/>
      <c r="BV94" s="55" t="str">
        <f t="shared" si="7"/>
        <v>-</v>
      </c>
      <c r="BW94" s="50"/>
      <c r="BX94" s="31"/>
      <c r="CB94" s="216" t="s">
        <v>116</v>
      </c>
      <c r="CC94" s="217" t="s">
        <v>289</v>
      </c>
      <c r="CM94" s="222" t="str">
        <f t="shared" si="3"/>
        <v/>
      </c>
      <c r="CN94" s="222" t="str">
        <f t="shared" si="4"/>
        <v>✓車両系建設機械（整地等）運転技能講習</v>
      </c>
      <c r="CO94" s="222" t="str">
        <f t="shared" si="5"/>
        <v/>
      </c>
    </row>
    <row r="95" spans="67:93" hidden="1" outlineLevel="1">
      <c r="BP95" s="88"/>
      <c r="BQ95" s="45"/>
      <c r="BR95" s="89"/>
      <c r="BS95" s="49" t="s">
        <v>124</v>
      </c>
      <c r="BT95" s="45"/>
      <c r="BU95" s="47"/>
      <c r="BV95" s="55" t="str">
        <f t="shared" si="7"/>
        <v>-</v>
      </c>
      <c r="BW95" s="50"/>
      <c r="BX95" s="31"/>
      <c r="CB95" s="216" t="s">
        <v>115</v>
      </c>
      <c r="CC95" s="217" t="s">
        <v>285</v>
      </c>
      <c r="CM95" s="222" t="str">
        <f t="shared" si="3"/>
        <v/>
      </c>
      <c r="CN95" s="222" t="str">
        <f t="shared" si="4"/>
        <v>✓車両系建設機械（解体用）運転技能講習</v>
      </c>
      <c r="CO95" s="222" t="str">
        <f t="shared" si="5"/>
        <v/>
      </c>
    </row>
    <row r="96" spans="67:93" hidden="1" outlineLevel="1">
      <c r="BP96" s="88"/>
      <c r="BQ96" s="45"/>
      <c r="BR96" s="89"/>
      <c r="BS96" s="49" t="s">
        <v>125</v>
      </c>
      <c r="BT96" s="45"/>
      <c r="BU96" s="47"/>
      <c r="BV96" s="55" t="str">
        <f t="shared" si="7"/>
        <v>-</v>
      </c>
      <c r="BW96" s="50"/>
      <c r="BX96" s="31"/>
      <c r="CB96" s="216" t="s">
        <v>114</v>
      </c>
      <c r="CC96" s="217" t="s">
        <v>282</v>
      </c>
      <c r="CM96" s="222" t="str">
        <f t="shared" si="3"/>
        <v/>
      </c>
      <c r="CN96" s="222" t="str">
        <f t="shared" si="4"/>
        <v>✓車両系建設機械（基礎工事用）運転技能講習</v>
      </c>
      <c r="CO96" s="222" t="str">
        <f t="shared" si="5"/>
        <v/>
      </c>
    </row>
    <row r="97" spans="67:81" hidden="1" outlineLevel="1">
      <c r="BP97" s="88"/>
      <c r="BQ97" s="45"/>
      <c r="BR97" s="89"/>
      <c r="BS97" s="49"/>
      <c r="BT97" s="45"/>
      <c r="BU97" s="47"/>
      <c r="BV97" s="55"/>
      <c r="BW97" s="50"/>
      <c r="BX97" s="31"/>
      <c r="CB97" s="216" t="s">
        <v>123</v>
      </c>
      <c r="CC97" s="217" t="s">
        <v>286</v>
      </c>
    </row>
    <row r="98" spans="67:81" hidden="1" outlineLevel="1">
      <c r="BP98" s="88"/>
      <c r="BQ98" s="45"/>
      <c r="BR98" s="89"/>
      <c r="BS98" s="49"/>
      <c r="BT98" s="45"/>
      <c r="BU98" s="47"/>
      <c r="BV98" s="55"/>
      <c r="BW98" s="50"/>
      <c r="BX98" s="31"/>
      <c r="CB98" s="216" t="s">
        <v>124</v>
      </c>
      <c r="CC98" s="217" t="s">
        <v>287</v>
      </c>
    </row>
    <row r="99" spans="67:81" ht="19.5" hidden="1" outlineLevel="1" thickBot="1">
      <c r="BO99" s="57"/>
      <c r="BP99" s="60" t="s">
        <v>63</v>
      </c>
      <c r="BQ99" s="61">
        <f>COUNTIF(BQ75:BQ98,"〇")</f>
        <v>0</v>
      </c>
      <c r="BR99" s="62">
        <f>COUNTIF(BR75:BR98,"〇")</f>
        <v>0</v>
      </c>
      <c r="BS99" s="63" t="s">
        <v>65</v>
      </c>
      <c r="BT99" s="64">
        <f>COUNTIF(BT75:BT98,"〇")</f>
        <v>0</v>
      </c>
      <c r="BU99" s="64">
        <f>COUNTIF(BU75:BU98,"〇")</f>
        <v>0</v>
      </c>
      <c r="BV99" s="65">
        <f>COUNTIF(BV75:BV98,"〇")</f>
        <v>0</v>
      </c>
      <c r="BW99" s="63" t="s">
        <v>67</v>
      </c>
      <c r="BX99" s="66">
        <f>COUNTIF(BX75:BX98,"〇")</f>
        <v>0</v>
      </c>
      <c r="BY99" s="24"/>
      <c r="BZ99" s="24"/>
      <c r="CB99" s="218" t="s">
        <v>125</v>
      </c>
      <c r="CC99" s="219" t="s">
        <v>288</v>
      </c>
    </row>
    <row r="100" spans="67:81" ht="10.15" hidden="1" customHeight="1" outlineLevel="1" thickBot="1">
      <c r="BV100" s="15"/>
      <c r="BX100" s="15"/>
      <c r="BY100" s="15"/>
      <c r="BZ100" s="15"/>
    </row>
    <row r="101" spans="67:81" ht="20.25" hidden="1" outlineLevel="1" thickTop="1" thickBot="1">
      <c r="BP101" s="58" t="s">
        <v>64</v>
      </c>
      <c r="BQ101" s="58">
        <v>2</v>
      </c>
      <c r="BR101" s="58">
        <v>1</v>
      </c>
      <c r="BS101" s="59" t="s">
        <v>66</v>
      </c>
      <c r="BT101" s="59">
        <v>1</v>
      </c>
      <c r="BU101" s="59">
        <v>2</v>
      </c>
      <c r="BV101" s="59">
        <v>3</v>
      </c>
      <c r="BW101" s="59" t="s">
        <v>68</v>
      </c>
      <c r="BX101" s="59">
        <v>1</v>
      </c>
      <c r="BY101" s="146"/>
      <c r="BZ101" s="146"/>
    </row>
    <row r="102" spans="67:81" ht="6.6" hidden="1" customHeight="1" outlineLevel="1" thickTop="1" thickBot="1"/>
    <row r="103" spans="67:81" ht="31.15" hidden="1" customHeight="1" outlineLevel="1" thickTop="1" thickBot="1">
      <c r="BP103" s="67" t="str">
        <f>IF(AND(BQ99&gt;=BQ101,BR99&gt;=BR101),"達成","未達")</f>
        <v>未達</v>
      </c>
      <c r="BQ103" s="68"/>
      <c r="BR103" s="69"/>
      <c r="BS103" s="72" t="str">
        <f>IF(OR(BT99&gt;=BT101,AND(BU99&gt;=BU101,BV99&gt;=BV101)),"達成","未達")</f>
        <v>未達</v>
      </c>
      <c r="BT103" s="70"/>
      <c r="BU103" s="70"/>
      <c r="BV103" s="71"/>
      <c r="BW103" s="72" t="str">
        <f>IF($B$21&lt;&gt;BW73,"",IF(BX99&gt;=BX101,"達成","未達"))</f>
        <v/>
      </c>
      <c r="BX103" s="71"/>
      <c r="BY103" s="147"/>
      <c r="BZ103" s="147"/>
    </row>
    <row r="104" spans="67:81" ht="10.15" hidden="1" customHeight="1" outlineLevel="1" thickTop="1"/>
    <row r="105" spans="67:81" ht="19.899999999999999" hidden="1" customHeight="1" outlineLevel="1">
      <c r="BP105" s="540" t="str">
        <f>IF(AND($B$21="レベル２",BP103="未達"),"未達あり",IF(AND($B$21="レベル３",COUNTIF(BP103:BS103,"未達")&gt;0),"未達あり",IF(AND($B$21="レベル４",COUNTIF(BP103:BW103,"未達")&gt;0),"未達あり","申請ランクの資格要件達成")))</f>
        <v>申請ランクの資格要件達成</v>
      </c>
      <c r="BQ105" s="540"/>
      <c r="BR105" s="540"/>
      <c r="BS105" s="540"/>
      <c r="BT105" s="540"/>
      <c r="BU105" s="540"/>
      <c r="BV105" s="540"/>
      <c r="BW105" s="540"/>
      <c r="BX105" s="540"/>
    </row>
    <row r="106" spans="67:81" hidden="1" outlineLevel="1">
      <c r="BO106" s="57" t="s">
        <v>554</v>
      </c>
      <c r="BP106" s="13" t="str">
        <f>IF(AND($B$21="レベル２",BP104="未達"),"未達あり",IF(AND($B$21&lt;&gt;"レベル２",COUNTIF(BP104:BX104,"未達")&gt;0),"未達あり","申請ランクの資格要件達成"))</f>
        <v>申請ランクの資格要件達成</v>
      </c>
    </row>
    <row r="107" spans="67:81" collapsed="1"/>
  </sheetData>
  <sheetProtection sheet="1" formatCells="0" selectLockedCells="1"/>
  <mergeCells count="204">
    <mergeCell ref="AT7:BA7"/>
    <mergeCell ref="BB7:BC7"/>
    <mergeCell ref="AW5:BC5"/>
    <mergeCell ref="AL6:AQ6"/>
    <mergeCell ref="AI6:AK6"/>
    <mergeCell ref="O47:T47"/>
    <mergeCell ref="W47:AB47"/>
    <mergeCell ref="H46:L46"/>
    <mergeCell ref="N46:R46"/>
    <mergeCell ref="T46:X46"/>
    <mergeCell ref="Z46:AB46"/>
    <mergeCell ref="H47:N47"/>
    <mergeCell ref="AQ12:BC13"/>
    <mergeCell ref="AQ14:BC15"/>
    <mergeCell ref="AK12:AP15"/>
    <mergeCell ref="I12:AJ12"/>
    <mergeCell ref="I15:N15"/>
    <mergeCell ref="O15:P15"/>
    <mergeCell ref="Q15:V15"/>
    <mergeCell ref="W15:X15"/>
    <mergeCell ref="Y15:AD15"/>
    <mergeCell ref="AE15:AF15"/>
    <mergeCell ref="I13:AJ14"/>
    <mergeCell ref="AG15:AJ15"/>
    <mergeCell ref="AD45:AH45"/>
    <mergeCell ref="AJ45:AW45"/>
    <mergeCell ref="B46:F46"/>
    <mergeCell ref="AD46:AH46"/>
    <mergeCell ref="AJ46:AW46"/>
    <mergeCell ref="AX46:BC46"/>
    <mergeCell ref="H45:AB45"/>
    <mergeCell ref="B22:BC22"/>
    <mergeCell ref="B23:I23"/>
    <mergeCell ref="J23:P23"/>
    <mergeCell ref="Q23:Z23"/>
    <mergeCell ref="AA23:AB23"/>
    <mergeCell ref="AC23:AJ23"/>
    <mergeCell ref="AK23:AQ23"/>
    <mergeCell ref="AR23:BA23"/>
    <mergeCell ref="BB23:BC23"/>
    <mergeCell ref="AP40:AR40"/>
    <mergeCell ref="J27:P27"/>
    <mergeCell ref="Q27:Z27"/>
    <mergeCell ref="AA27:AB27"/>
    <mergeCell ref="AC27:AJ27"/>
    <mergeCell ref="AK27:AQ27"/>
    <mergeCell ref="AR27:BA27"/>
    <mergeCell ref="I35:AG35"/>
    <mergeCell ref="AC49:BB49"/>
    <mergeCell ref="B47:F49"/>
    <mergeCell ref="H48:P48"/>
    <mergeCell ref="H49:P49"/>
    <mergeCell ref="R49:AA49"/>
    <mergeCell ref="R48:AA48"/>
    <mergeCell ref="AC48:BB48"/>
    <mergeCell ref="AD47:AI47"/>
    <mergeCell ref="AJ47:AN47"/>
    <mergeCell ref="AO47:AP47"/>
    <mergeCell ref="AQ47:AU47"/>
    <mergeCell ref="AV47:AW47"/>
    <mergeCell ref="AX47:BB47"/>
    <mergeCell ref="U47:V47"/>
    <mergeCell ref="CB73:CC73"/>
    <mergeCell ref="B41:X41"/>
    <mergeCell ref="AR6:AS6"/>
    <mergeCell ref="AT6:AV6"/>
    <mergeCell ref="AW6:AX6"/>
    <mergeCell ref="AY6:BA6"/>
    <mergeCell ref="BB6:BC6"/>
    <mergeCell ref="B9:BC9"/>
    <mergeCell ref="B11:BC11"/>
    <mergeCell ref="B12:H12"/>
    <mergeCell ref="B13:H14"/>
    <mergeCell ref="X18:Z18"/>
    <mergeCell ref="AA18:AB18"/>
    <mergeCell ref="AC18:AJ18"/>
    <mergeCell ref="AK18:BC18"/>
    <mergeCell ref="B20:BC20"/>
    <mergeCell ref="B21:T21"/>
    <mergeCell ref="U21:BC21"/>
    <mergeCell ref="B15:H15"/>
    <mergeCell ref="B18:H18"/>
    <mergeCell ref="Q18:R18"/>
    <mergeCell ref="S18:U18"/>
    <mergeCell ref="AK16:BC16"/>
    <mergeCell ref="B45:F45"/>
    <mergeCell ref="BB34:BC34"/>
    <mergeCell ref="U16:V16"/>
    <mergeCell ref="W16:AB16"/>
    <mergeCell ref="AC16:AJ16"/>
    <mergeCell ref="B24:AB24"/>
    <mergeCell ref="AC24:BC24"/>
    <mergeCell ref="B25:I25"/>
    <mergeCell ref="J25:P25"/>
    <mergeCell ref="Q25:Z25"/>
    <mergeCell ref="AA25:AB25"/>
    <mergeCell ref="AC25:AJ25"/>
    <mergeCell ref="AK25:AQ25"/>
    <mergeCell ref="AR25:BA25"/>
    <mergeCell ref="BB25:BC25"/>
    <mergeCell ref="V18:W18"/>
    <mergeCell ref="P17:BC17"/>
    <mergeCell ref="I18:K18"/>
    <mergeCell ref="L18:P18"/>
    <mergeCell ref="B16:H17"/>
    <mergeCell ref="I16:O16"/>
    <mergeCell ref="I17:O17"/>
    <mergeCell ref="P16:T16"/>
    <mergeCell ref="BD47:BD49"/>
    <mergeCell ref="AH35:AO35"/>
    <mergeCell ref="BB27:BC27"/>
    <mergeCell ref="AS32:BC32"/>
    <mergeCell ref="AS36:BC36"/>
    <mergeCell ref="AS40:BC40"/>
    <mergeCell ref="BN23:BO23"/>
    <mergeCell ref="BD22:BD28"/>
    <mergeCell ref="BD31:BD33"/>
    <mergeCell ref="BD35:BD37"/>
    <mergeCell ref="BD39:BD41"/>
    <mergeCell ref="BM21:BM22"/>
    <mergeCell ref="BM24:BM52"/>
    <mergeCell ref="B29:BC29"/>
    <mergeCell ref="Y41:AG41"/>
    <mergeCell ref="AH41:AO41"/>
    <mergeCell ref="AP41:AR41"/>
    <mergeCell ref="AS41:AZ41"/>
    <mergeCell ref="BA41:BC41"/>
    <mergeCell ref="Y37:AG37"/>
    <mergeCell ref="AH37:AO37"/>
    <mergeCell ref="AP37:AR37"/>
    <mergeCell ref="AS37:AZ37"/>
    <mergeCell ref="BA37:BC37"/>
    <mergeCell ref="I40:AG40"/>
    <mergeCell ref="B35:H36"/>
    <mergeCell ref="BP105:BX105"/>
    <mergeCell ref="BN24:BN52"/>
    <mergeCell ref="BO24:BO52"/>
    <mergeCell ref="AP35:AR35"/>
    <mergeCell ref="AS35:AZ35"/>
    <mergeCell ref="BA35:BC35"/>
    <mergeCell ref="I36:AG36"/>
    <mergeCell ref="AH36:AO36"/>
    <mergeCell ref="AP36:AR36"/>
    <mergeCell ref="B34:AB34"/>
    <mergeCell ref="AC34:AE34"/>
    <mergeCell ref="AF34:AK34"/>
    <mergeCell ref="AL34:AM34"/>
    <mergeCell ref="AN34:AS34"/>
    <mergeCell ref="AU34:AZ34"/>
    <mergeCell ref="B37:X37"/>
    <mergeCell ref="Y33:AG33"/>
    <mergeCell ref="AH33:AO33"/>
    <mergeCell ref="AP33:AR33"/>
    <mergeCell ref="AS33:AZ33"/>
    <mergeCell ref="BA33:BC33"/>
    <mergeCell ref="B30:BC30"/>
    <mergeCell ref="AS39:AZ39"/>
    <mergeCell ref="BD45:BD46"/>
    <mergeCell ref="B50:J50"/>
    <mergeCell ref="L50:Q50"/>
    <mergeCell ref="R50:Z50"/>
    <mergeCell ref="AB50:AL50"/>
    <mergeCell ref="AM50:AQ50"/>
    <mergeCell ref="AS50:BB50"/>
    <mergeCell ref="B31:H32"/>
    <mergeCell ref="I31:AG31"/>
    <mergeCell ref="AH31:AO31"/>
    <mergeCell ref="AP31:AR31"/>
    <mergeCell ref="AS31:AZ31"/>
    <mergeCell ref="BA31:BC31"/>
    <mergeCell ref="I32:AG32"/>
    <mergeCell ref="AH32:AO32"/>
    <mergeCell ref="AP32:AR32"/>
    <mergeCell ref="B33:X33"/>
    <mergeCell ref="B38:X38"/>
    <mergeCell ref="Y38:AN38"/>
    <mergeCell ref="AO38:AZ38"/>
    <mergeCell ref="BA38:BC38"/>
    <mergeCell ref="B39:H40"/>
    <mergeCell ref="I39:AG39"/>
    <mergeCell ref="BA39:BC39"/>
    <mergeCell ref="AH40:AO40"/>
    <mergeCell ref="BD42:BD43"/>
    <mergeCell ref="B6:AG6"/>
    <mergeCell ref="B7:AG7"/>
    <mergeCell ref="B44:W44"/>
    <mergeCell ref="X44:AK44"/>
    <mergeCell ref="AL44:AU44"/>
    <mergeCell ref="B43:W43"/>
    <mergeCell ref="X43:AK43"/>
    <mergeCell ref="AL43:AU43"/>
    <mergeCell ref="BD17:BM17"/>
    <mergeCell ref="B28:AB28"/>
    <mergeCell ref="AC28:BC28"/>
    <mergeCell ref="B26:AB26"/>
    <mergeCell ref="AC26:BC26"/>
    <mergeCell ref="B27:I27"/>
    <mergeCell ref="BD12:BM12"/>
    <mergeCell ref="BD13:BM14"/>
    <mergeCell ref="BD15:BM15"/>
    <mergeCell ref="BD16:BM16"/>
    <mergeCell ref="BD18:BM18"/>
    <mergeCell ref="AH39:AO39"/>
    <mergeCell ref="AP39:AR39"/>
  </mergeCells>
  <phoneticPr fontId="1"/>
  <conditionalFormatting sqref="B23:I23 AC23:AJ23 B25:I25 AC25:AJ25 B27:I27 AC27:AJ27">
    <cfRule type="notContainsBlanks" dxfId="65" priority="41" stopIfTrue="1">
      <formula>LEN(TRIM(B23))&gt;0</formula>
    </cfRule>
  </conditionalFormatting>
  <conditionalFormatting sqref="B21:T21">
    <cfRule type="notContainsBlanks" dxfId="64" priority="53">
      <formula>LEN(TRIM(B21))&gt;0</formula>
    </cfRule>
  </conditionalFormatting>
  <conditionalFormatting sqref="B37:X37">
    <cfRule type="expression" dxfId="63" priority="1">
      <formula>AND($B$21="レベル３",$BL$41="〇")</formula>
    </cfRule>
  </conditionalFormatting>
  <conditionalFormatting sqref="B41:X41">
    <cfRule type="containsErrors" dxfId="62" priority="35">
      <formula>ISERROR(B41)</formula>
    </cfRule>
  </conditionalFormatting>
  <conditionalFormatting sqref="B24:BC24 B26:BC26 B28:BC28">
    <cfRule type="containsText" dxfId="61" priority="22" operator="containsText" text="選択">
      <formula>NOT(ISERROR(SEARCH("選択",B24)))</formula>
    </cfRule>
    <cfRule type="duplicateValues" dxfId="60" priority="40"/>
  </conditionalFormatting>
  <conditionalFormatting sqref="H45 AJ45:AJ46">
    <cfRule type="expression" dxfId="59" priority="19">
      <formula>H45&lt;&gt;""</formula>
    </cfRule>
  </conditionalFormatting>
  <conditionalFormatting sqref="I18">
    <cfRule type="notContainsBlanks" dxfId="58" priority="30">
      <formula>LEN(TRIM(I18))&gt;0</formula>
    </cfRule>
  </conditionalFormatting>
  <conditionalFormatting sqref="X43:X44">
    <cfRule type="notContainsBlanks" dxfId="57" priority="7">
      <formula>LEN(TRIM(X43))&gt;0</formula>
    </cfRule>
  </conditionalFormatting>
  <conditionalFormatting sqref="Y33:BC33">
    <cfRule type="expression" dxfId="56" priority="39">
      <formula>$BL$33="×"</formula>
    </cfRule>
  </conditionalFormatting>
  <conditionalFormatting sqref="Y37:BC37 Y41:BC41">
    <cfRule type="expression" dxfId="55" priority="2">
      <formula>AND($B$21="レベル３",$BL$41="〇")</formula>
    </cfRule>
    <cfRule type="expression" dxfId="54" priority="37">
      <formula>AND($B$21="レベル３",$BL$37="×")</formula>
    </cfRule>
  </conditionalFormatting>
  <conditionalFormatting sqref="Y37:BC37 BD35">
    <cfRule type="expression" dxfId="53" priority="34">
      <formula>$BI$37="超"</formula>
    </cfRule>
  </conditionalFormatting>
  <conditionalFormatting sqref="Y37:BC37">
    <cfRule type="expression" dxfId="52" priority="38">
      <formula>AND($B$21="レベル４",$BL$37="×")</formula>
    </cfRule>
  </conditionalFormatting>
  <conditionalFormatting sqref="AB50:AL50">
    <cfRule type="expression" dxfId="51" priority="13">
      <formula>$L$50="非会員"</formula>
    </cfRule>
  </conditionalFormatting>
  <conditionalFormatting sqref="AG15">
    <cfRule type="notContainsBlanks" dxfId="50" priority="21">
      <formula>LEN(TRIM(AG15))&gt;0</formula>
    </cfRule>
  </conditionalFormatting>
  <conditionalFormatting sqref="AJ47:AN47 AQ47:AU47 AX47:BB47 H49:P49 R49:AA49 AC49:BB49">
    <cfRule type="notContainsBlanks" dxfId="49" priority="10">
      <formula>LEN(TRIM(H47))&gt;0</formula>
    </cfRule>
  </conditionalFormatting>
  <conditionalFormatting sqref="AK18:BC18">
    <cfRule type="notContainsBlanks" dxfId="48" priority="3">
      <formula>LEN(TRIM(AK18))&gt;0</formula>
    </cfRule>
  </conditionalFormatting>
  <conditionalFormatting sqref="AL6:AQ6">
    <cfRule type="notContainsBlanks" dxfId="47" priority="14">
      <formula>LEN(TRIM(AL6))&gt;0</formula>
    </cfRule>
  </conditionalFormatting>
  <conditionalFormatting sqref="AQ47 AX47 I12:AJ14 I15:O15 Q15:W15 Y15:AE15 P16:T16 W16:AB16 AK16:BC16 P17:BC17 L18:P18 S18:U18 X18:Z18 B24:BC24 B26:BC26 B28:BC28 AS31:AZ31 AH31:AO32 AS35:AZ35 AH35:AO36 AS39:AZ39 AH39:AO40 H45 AJ45:AW46 H46:L46 N46:R46 T46:X46 O47:T47 W47:AB47 AO47 AV47 L50:Q50 AB50:AL50 AS50:BB50">
    <cfRule type="notContainsBlanks" dxfId="46" priority="15">
      <formula>LEN(TRIM(B12))&gt;0</formula>
    </cfRule>
  </conditionalFormatting>
  <conditionalFormatting sqref="AS32">
    <cfRule type="notContainsBlanks" dxfId="45" priority="6">
      <formula>LEN(TRIM(AS32))&gt;0</formula>
    </cfRule>
  </conditionalFormatting>
  <conditionalFormatting sqref="AS36">
    <cfRule type="notContainsBlanks" dxfId="44" priority="5">
      <formula>LEN(TRIM(AS36))&gt;0</formula>
    </cfRule>
  </conditionalFormatting>
  <conditionalFormatting sqref="AS40">
    <cfRule type="notContainsBlanks" dxfId="43" priority="4">
      <formula>LEN(TRIM(AS40))&gt;0</formula>
    </cfRule>
  </conditionalFormatting>
  <conditionalFormatting sqref="AT6:AV6 AY6:BA6">
    <cfRule type="notContainsBlanks" dxfId="42" priority="9">
      <formula>LEN(TRIM(AT6))&gt;0</formula>
    </cfRule>
  </conditionalFormatting>
  <conditionalFormatting sqref="BD31:BD33 Y33:BC33">
    <cfRule type="expression" dxfId="41" priority="32">
      <formula>$BI$33="未入力"</formula>
    </cfRule>
  </conditionalFormatting>
  <dataValidations count="36">
    <dataValidation type="whole" imeMode="halfAlpha" operator="greaterThanOrEqual" allowBlank="1" showInputMessage="1" showErrorMessage="1" error="数字のみ入力してください(「年」の文字はなし)" sqref="AH31:AO31 AH39:AO39 AH35:AO35" xr:uid="{ACC07815-65EF-4410-BE78-52626E5D6FB6}">
      <formula1>0</formula1>
    </dataValidation>
    <dataValidation imeMode="halfAlpha" allowBlank="1" showInputMessage="1" showErrorMessage="1" sqref="AY6:BA6 AT6:AV6" xr:uid="{F1202A51-52E3-42B7-88B7-E45D5C1B6ABC}"/>
    <dataValidation type="whole" imeMode="halfAlpha" allowBlank="1" showInputMessage="1" showErrorMessage="1" error="月（1～12の数字）を入力してください" sqref="S18:U18" xr:uid="{7BD7D3C2-4BB4-4BF5-8721-DA582D73F5FD}">
      <formula1>1</formula1>
      <formula2>12</formula2>
    </dataValidation>
    <dataValidation type="whole" imeMode="halfAlpha" allowBlank="1" showInputMessage="1" showErrorMessage="1" error="日（1～31の半角数字）を入力してください" sqref="X18:Z18" xr:uid="{1EACAAA7-2CE4-4996-B0F6-BA25F0BEA544}">
      <formula1>1</formula1>
      <formula2>31</formula2>
    </dataValidation>
    <dataValidation type="list" allowBlank="1" showInputMessage="1" showErrorMessage="1" error="レベルは、必ず「プルダウン」の中から選択ください。" prompt="「申請するレベル」をプルダウンの中から選択してください" sqref="B21:T21" xr:uid="{AB88773B-EA52-402E-95D1-BE199B482E1D}">
      <formula1>$BL$70:$BL$72</formula1>
    </dataValidation>
    <dataValidation type="list" allowBlank="1" showInputMessage="1" showErrorMessage="1" error="必ずプルダウンの中から選択ください。" prompt="プルダウンの中から、保有資格を選択してください" sqref="B24:AB24" xr:uid="{3B7DB615-FFA0-43D4-81B8-B6B4FA2FF55A}">
      <formula1>INDIRECT(B23)</formula1>
    </dataValidation>
    <dataValidation type="whole" imeMode="halfKatakana" allowBlank="1" showInputMessage="1" showErrorMessage="1" error="0～11の範囲で入力ください。" sqref="AS35:AZ35 AS39:AZ39" xr:uid="{08176123-882D-4F00-B783-ECD89F6E3222}">
      <formula1>0</formula1>
      <formula2>11</formula2>
    </dataValidation>
    <dataValidation type="whole" imeMode="halfAlpha" allowBlank="1" showInputMessage="1" showErrorMessage="1" error="0～11の範囲で、数字のみ入力ください(「月」等の文字はなし)" sqref="AS31:AZ31" xr:uid="{EC1B3ECA-3CAB-4FF0-A5BA-EB31192EC881}">
      <formula1>0</formula1>
      <formula2>11</formula2>
    </dataValidation>
    <dataValidation operator="equal" allowBlank="1" showInputMessage="1" showErrorMessage="1" sqref="Y46:Z46 M46 S46" xr:uid="{477458DD-4B6F-4616-83A1-C77E07E5330A}"/>
    <dataValidation type="whole" imeMode="halfAlpha" allowBlank="1" showInputMessage="1" showErrorMessage="1" error="西暦（半角数字）で入力してください_x000a_（例）「1985」年" prompt="西暦（半角数字）で入力してください_x000a_（例）「1985」年" sqref="L18:P18" xr:uid="{173690F8-9670-4AC4-B89B-96334743291D}">
      <formula1>1900</formula1>
      <formula2>2025</formula2>
    </dataValidation>
    <dataValidation type="list" allowBlank="1" showInputMessage="1" showErrorMessage="1" error="プルダウンの中から選択ください。" sqref="B23:I23 B25:I25 B27:I27 AC23:AJ23 AC25:AJ25 AC27:AJ27" xr:uid="{75C57EB1-406F-4120-9145-CA2FBE92935E}">
      <formula1>レベルコピー</formula1>
    </dataValidation>
    <dataValidation type="list" allowBlank="1" showInputMessage="1" showErrorMessage="1" error="必ず、プルダウンの中から選択ください。" prompt="プルダウンの中から、保有資格を選択してください" sqref="AC24:BC24 B26:BC26 B28:BC28" xr:uid="{F0E2E208-C23A-4DAD-88B7-7E143002170C}">
      <formula1>INDIRECT(B23)</formula1>
    </dataValidation>
    <dataValidation imeMode="on" allowBlank="1" showInputMessage="1" showErrorMessage="1" sqref="AC16 U16 H45 I16:I17 R50" xr:uid="{DDC892DB-C17C-431A-AC69-07050E6D2A11}"/>
    <dataValidation imeMode="fullKatakana" allowBlank="1" showInputMessage="1" showErrorMessage="1" prompt="「フリガナ」は全角で、姓と名の間は空白1文字（全角スペース）を入力してください" sqref="I12:AJ12" xr:uid="{1E8C118F-0CAA-4F2B-B369-4E0692BF5541}"/>
    <dataValidation imeMode="hiragana" allowBlank="1" showInputMessage="1" showErrorMessage="1" prompt="「氏名」は全角で、姓と名の間は空白1文字(全角スペース)を入力してください" sqref="I13" xr:uid="{4D0D7B96-DA0E-440D-A7DB-5F45768D2FBE}"/>
    <dataValidation imeMode="hiragana" allowBlank="1" showInputMessage="1" showErrorMessage="1" sqref="U47 AC47" xr:uid="{2CDE06EC-C197-4F95-AA09-AC6ABA7DCFC9}"/>
    <dataValidation type="list" imeMode="on" allowBlank="1" showInputMessage="1" showErrorMessage="1" error="都道府県名はプルダウンから選択してください" sqref="AK16:BC16" xr:uid="{6A03C310-B223-4B4B-9574-381B24CDCA82}">
      <formula1>都道府県</formula1>
    </dataValidation>
    <dataValidation type="whole" allowBlank="1" showInputMessage="1" showErrorMessage="1" errorTitle="技能者ID" error="技能者IDは、半角数字で、4桁-4桁-4桁に分けて入力してください" sqref="Y15:AD15 I15:N15 Q15:V15" xr:uid="{1044F087-0D31-49AF-8D12-03D0B15D1802}">
      <formula1>0</formula1>
      <formula2>9999</formula2>
    </dataValidation>
    <dataValidation type="whole" allowBlank="1" showInputMessage="1" showErrorMessage="1" errorTitle="事業者ID" error="事業者IDは、半角数字で、4桁-4桁-4桁に分けて入力してください" sqref="T46:X46 H46:L46 N46:R46" xr:uid="{E49BAEA5-894D-4C66-A49E-8423659D309C}">
      <formula1>0</formula1>
      <formula2>9999</formula2>
    </dataValidation>
    <dataValidation type="whole" allowBlank="1" showInputMessage="1" showErrorMessage="1" errorTitle="郵便番号" error="郵便番号は、半角数字で、3桁-4桁に分けて入力してください" sqref="P16:T16 O47:T47" xr:uid="{D9C73E20-21B5-40AC-AC03-D8B21B8979A0}">
      <formula1>0</formula1>
      <formula2>999</formula2>
    </dataValidation>
    <dataValidation type="whole" allowBlank="1" showInputMessage="1" showErrorMessage="1" errorTitle="郵便番号" error="半角数字で、郵便番号の後半の4桁を入力してください。" sqref="W16:AB16 W47:AB47" xr:uid="{29BFD1F2-292A-4CB7-AA57-0ACEDD3A408E}">
      <formula1>0</formula1>
      <formula2>9999</formula2>
    </dataValidation>
    <dataValidation allowBlank="1" showInputMessage="1" showErrorMessage="1" error="都道府県名はプルダウンから選択してください" sqref="AO47 AQ47 AV47 AX47" xr:uid="{84408317-862D-4D17-810A-C20E476E8BE1}"/>
    <dataValidation type="list" allowBlank="1" showInputMessage="1" showErrorMessage="1" prompt="都道府県をブルダウンの中から選択してください" sqref="H49:P49" xr:uid="{BC5BD33C-6B35-4479-AC81-9CDECE5788C8}">
      <formula1>都道府県</formula1>
    </dataValidation>
    <dataValidation type="list" imeMode="on" allowBlank="1" showInputMessage="1" showErrorMessage="1" prompt="プルダウンの中から選択してください。" sqref="L50:Q50" xr:uid="{EA75B93E-F0DD-4651-A681-E85C128013F9}">
      <formula1>会員区分</formula1>
    </dataValidation>
    <dataValidation type="list" allowBlank="1" showInputMessage="1" showErrorMessage="1" prompt="会員の場合は、その所属団体をプルダウンの中から選択してください" sqref="AB50:AL50" xr:uid="{41C1747D-EBAF-40F5-819D-BA97AB1BFD57}">
      <formula1>所属団体</formula1>
    </dataValidation>
    <dataValidation imeMode="on" allowBlank="1" showInputMessage="1" showErrorMessage="1" prompt="市区町村を入力してください_x000a_（例）「世田谷区」、「大阪市」等" sqref="R49:AA49" xr:uid="{040C3B08-FFCB-4928-A61B-1DED5550E9C7}"/>
    <dataValidation allowBlank="1" showInputMessage="1" showErrorMessage="1" prompt="住所の続きを入力してください_x000a_（例）三軒茶屋1-2-15　令和ビル2F" sqref="AC49:BB49" xr:uid="{EE05559E-BFB3-4158-88C7-0135EB0D35C3}"/>
    <dataValidation imeMode="on" allowBlank="1" showInputMessage="1" showErrorMessage="1" prompt="代表者名または証明責任者名　※姓と名の間は全角スペース_x000a_" sqref="AJ46:AW46" xr:uid="{FC60F05C-1D65-4882-B083-B77AB01CAC51}"/>
    <dataValidation imeMode="on" allowBlank="1" showInputMessage="1" showErrorMessage="1" prompt="下段の「証明者」の役職_x000a_（例）代表取締役社長、管理部長等" sqref="AJ45:AW45" xr:uid="{4C1D55F6-1F02-4F47-95D9-20DEB40A3522}"/>
    <dataValidation imeMode="on" allowBlank="1" showInputMessage="1" showErrorMessage="1" prompt="本申請書の照会先ご担当者名を入力してください_x000a_※姓と名の間は全角スペース" sqref="AS50:BB50" xr:uid="{1A9F34A2-1829-493C-BD06-D0E38C827888}"/>
    <dataValidation allowBlank="1" showInputMessage="1" showErrorMessage="1" prompt="電話番号は必ず「半角数字」で入力してください_x000a_（例）03-3972-7221" sqref="AJ47:AN47" xr:uid="{62C255D2-3B7A-47BC-9F67-B54D4507A773}"/>
    <dataValidation imeMode="on" allowBlank="1" showInputMessage="1" showErrorMessage="1" prompt="住所の英数字は「半角」で入力してください" sqref="P17:BC17" xr:uid="{21120F58-0FF7-41D5-AC0D-B5F146635B24}"/>
    <dataValidation type="list" allowBlank="1" showInputMessage="1" showErrorMessage="1" prompt="この様式1において選択入力した「保有資格」については、すべて、CCUSに登録済であることの確認をお願いいたします。" sqref="X44" xr:uid="{376C10A7-4031-4871-8403-99DB40B189B0}">
      <formula1>"登録済であることを確認"</formula1>
    </dataValidation>
    <dataValidation type="list" allowBlank="1" showInputMessage="1" showErrorMessage="1" prompt="この様式1において選択入力した「保有資格」について、すべて、CCUSに登録済であることの確認をお願いします。" sqref="X43:AK43" xr:uid="{6C1659A2-5F2E-4FFA-AEEA-2952A9329A81}">
      <formula1>"登録済であることを確認"</formula1>
    </dataValidation>
    <dataValidation imeMode="halfAlpha" operator="greaterThanOrEqual" allowBlank="1" showInputMessage="1" showErrorMessage="1" error="数字のみ入力してください(「年」の文字はなし)" sqref="AH32:AO32 AH36:AO36 AH40:AO40" xr:uid="{B9F01BDC-8CEB-4D70-B8F5-546695326EE1}"/>
    <dataValidation type="list" imeMode="halfAlpha" allowBlank="1" showInputMessage="1" showErrorMessage="1" prompt="「現在のレベル」をプルダウンの中から選択してください。" sqref="AK18:BC18" xr:uid="{00B0F3FE-378E-4842-93F9-265EB66276CD}">
      <formula1>現レベル</formula1>
    </dataValidation>
  </dataValidations>
  <printOptions horizontalCentered="1"/>
  <pageMargins left="0.19685039370078741" right="0.19685039370078741" top="0.15748031496062992" bottom="0" header="0.31496062992125984" footer="0"/>
  <pageSetup paperSize="9" scale="23" orientation="portrait" r:id="rId1"/>
  <headerFooter>
    <oddFooter>&amp;R&amp;9&amp;D</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F25DC-07BD-4A03-B7EB-E847E5217458}">
  <sheetPr codeName="Sheet2">
    <tabColor rgb="FF00B050"/>
    <pageSetUpPr fitToPage="1"/>
  </sheetPr>
  <dimension ref="A1:CZ55"/>
  <sheetViews>
    <sheetView topLeftCell="A3" zoomScale="95" zoomScaleNormal="95" workbookViewId="0">
      <selection activeCell="I22" sqref="I22:R22"/>
    </sheetView>
  </sheetViews>
  <sheetFormatPr defaultRowHeight="18.75" outlineLevelRow="1" outlineLevelCol="1"/>
  <cols>
    <col min="1" max="1" width="4.5" style="137" customWidth="1"/>
    <col min="2" max="4" width="2.125" customWidth="1"/>
    <col min="5" max="5" width="2.5" customWidth="1"/>
    <col min="6" max="6" width="2.625" customWidth="1"/>
    <col min="7" max="54" width="1.625" customWidth="1"/>
    <col min="55" max="55" width="2.25" customWidth="1"/>
    <col min="56" max="56" width="4.5" hidden="1" customWidth="1" outlineLevel="1"/>
    <col min="57" max="58" width="9.25" hidden="1" customWidth="1" outlineLevel="1"/>
    <col min="59" max="59" width="6.75" hidden="1" customWidth="1" outlineLevel="1"/>
    <col min="60" max="60" width="4.25" hidden="1" customWidth="1" outlineLevel="1"/>
    <col min="61" max="61" width="5.75" hidden="1" customWidth="1" outlineLevel="1"/>
    <col min="62" max="62" width="5.5" hidden="1" customWidth="1" outlineLevel="1"/>
    <col min="63" max="63" width="6.25" hidden="1" customWidth="1" outlineLevel="1"/>
    <col min="64" max="64" width="21.375" style="167" customWidth="1" collapsed="1"/>
    <col min="65" max="74" width="8.75" style="137"/>
    <col min="81" max="104" width="9.75" customWidth="1"/>
  </cols>
  <sheetData>
    <row r="1" spans="1:104" ht="20.25" hidden="1" outlineLevel="1" thickTop="1" thickBot="1">
      <c r="BX1" s="226" t="s">
        <v>342</v>
      </c>
      <c r="BY1" s="226" t="s">
        <v>343</v>
      </c>
      <c r="BZ1" s="226" t="s">
        <v>344</v>
      </c>
      <c r="CA1" s="226" t="s">
        <v>345</v>
      </c>
      <c r="CB1" s="226" t="s">
        <v>346</v>
      </c>
      <c r="CC1" s="238" t="s">
        <v>355</v>
      </c>
      <c r="CD1" s="238" t="s">
        <v>373</v>
      </c>
      <c r="CE1" s="238" t="s">
        <v>357</v>
      </c>
      <c r="CF1" s="238" t="s">
        <v>375</v>
      </c>
      <c r="CG1" s="238" t="s">
        <v>359</v>
      </c>
      <c r="CH1" s="238" t="s">
        <v>377</v>
      </c>
      <c r="CI1" s="238" t="s">
        <v>391</v>
      </c>
      <c r="CJ1" s="238" t="s">
        <v>393</v>
      </c>
      <c r="CK1" s="239" t="s">
        <v>361</v>
      </c>
      <c r="CL1" s="239" t="s">
        <v>379</v>
      </c>
      <c r="CM1" s="239" t="s">
        <v>363</v>
      </c>
      <c r="CN1" s="239" t="s">
        <v>381</v>
      </c>
      <c r="CO1" s="239" t="s">
        <v>365</v>
      </c>
      <c r="CP1" s="239" t="s">
        <v>383</v>
      </c>
      <c r="CQ1" s="239" t="s">
        <v>395</v>
      </c>
      <c r="CR1" s="239" t="s">
        <v>397</v>
      </c>
      <c r="CS1" s="240" t="s">
        <v>367</v>
      </c>
      <c r="CT1" s="240" t="s">
        <v>385</v>
      </c>
      <c r="CU1" s="240" t="s">
        <v>369</v>
      </c>
      <c r="CV1" s="240" t="s">
        <v>387</v>
      </c>
      <c r="CW1" s="240" t="s">
        <v>371</v>
      </c>
      <c r="CX1" s="240" t="s">
        <v>389</v>
      </c>
      <c r="CY1" s="240" t="s">
        <v>399</v>
      </c>
      <c r="CZ1" s="240" t="s">
        <v>401</v>
      </c>
    </row>
    <row r="2" spans="1:104" ht="20.25" hidden="1" outlineLevel="1" thickTop="1" thickBot="1">
      <c r="BX2" s="226" t="str">
        <f>H11</f>
        <v/>
      </c>
      <c r="BY2" s="230" t="str">
        <f>J12</f>
        <v>00000000000022</v>
      </c>
      <c r="BZ2" s="226" t="str">
        <f>AJ11</f>
        <v/>
      </c>
      <c r="CA2" s="226">
        <f>AJ12</f>
        <v>0</v>
      </c>
      <c r="CB2" s="226" t="str">
        <f>H13</f>
        <v/>
      </c>
      <c r="CC2" s="241">
        <f>I22</f>
        <v>0</v>
      </c>
      <c r="CD2" s="241">
        <f>V22</f>
        <v>0</v>
      </c>
      <c r="CE2" s="241">
        <f>I23</f>
        <v>0</v>
      </c>
      <c r="CF2" s="241">
        <f>V23</f>
        <v>0</v>
      </c>
      <c r="CG2" s="241">
        <f>I24</f>
        <v>0</v>
      </c>
      <c r="CH2" s="241">
        <f>V24</f>
        <v>0</v>
      </c>
      <c r="CI2" s="233" t="str">
        <f>AM25</f>
        <v/>
      </c>
      <c r="CJ2" s="233" t="str">
        <f>AV25</f>
        <v/>
      </c>
      <c r="CK2" s="241">
        <f>I28</f>
        <v>0</v>
      </c>
      <c r="CL2" s="241">
        <f>V28</f>
        <v>0</v>
      </c>
      <c r="CM2" s="241">
        <f>I29</f>
        <v>0</v>
      </c>
      <c r="CN2" s="241">
        <f>V29</f>
        <v>0</v>
      </c>
      <c r="CO2" s="241">
        <f>I30</f>
        <v>0</v>
      </c>
      <c r="CP2" s="241">
        <f>V30</f>
        <v>0</v>
      </c>
      <c r="CQ2" s="233" t="str">
        <f>AM31</f>
        <v/>
      </c>
      <c r="CR2" s="233" t="str">
        <f>AV31</f>
        <v/>
      </c>
      <c r="CS2" s="242">
        <f>I34</f>
        <v>0</v>
      </c>
      <c r="CT2" s="242">
        <f>V34</f>
        <v>0</v>
      </c>
      <c r="CU2" s="242">
        <f>I35</f>
        <v>0</v>
      </c>
      <c r="CV2" s="242">
        <f>V35</f>
        <v>0</v>
      </c>
      <c r="CW2" s="242">
        <f>I36</f>
        <v>0</v>
      </c>
      <c r="CX2" s="242">
        <f>V36</f>
        <v>0</v>
      </c>
      <c r="CY2" s="233" t="str">
        <f>AM37</f>
        <v/>
      </c>
      <c r="CZ2" s="233" t="str">
        <f>AV37</f>
        <v/>
      </c>
    </row>
    <row r="3" spans="1:104" ht="4.5" customHeight="1" collapsed="1">
      <c r="B3" s="13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row>
    <row r="4" spans="1:104" ht="18" customHeight="1">
      <c r="B4" s="375" t="s">
        <v>681</v>
      </c>
      <c r="C4" s="376"/>
      <c r="D4" s="376"/>
      <c r="E4" s="376"/>
      <c r="F4" s="376"/>
      <c r="G4" s="376"/>
      <c r="H4" s="137"/>
      <c r="I4" s="137"/>
      <c r="J4" s="321"/>
      <c r="K4" s="137"/>
      <c r="L4" s="137"/>
      <c r="M4" s="137"/>
      <c r="N4" s="137"/>
      <c r="O4" s="137"/>
      <c r="P4" s="137"/>
      <c r="Q4" s="137"/>
      <c r="R4" s="137"/>
      <c r="S4" s="137"/>
      <c r="T4" s="137"/>
      <c r="U4" s="137"/>
      <c r="V4" s="137"/>
      <c r="W4" s="137"/>
      <c r="X4" s="137"/>
      <c r="Y4" s="137"/>
      <c r="Z4" s="137"/>
      <c r="AA4" s="137"/>
      <c r="AB4" s="137"/>
      <c r="AC4" s="137"/>
      <c r="AD4" s="137"/>
      <c r="AE4" s="137"/>
      <c r="AF4" s="137"/>
      <c r="AG4" s="137"/>
      <c r="AH4" s="377"/>
      <c r="AI4" s="377"/>
      <c r="AJ4" s="377"/>
      <c r="AK4" s="377"/>
      <c r="AL4" s="377"/>
      <c r="AM4" s="377"/>
      <c r="AN4" s="377"/>
      <c r="AO4" s="377"/>
      <c r="AP4" s="377"/>
      <c r="AQ4" s="436"/>
      <c r="AR4" s="437"/>
      <c r="AS4" s="437"/>
      <c r="AT4" s="437"/>
      <c r="AU4" s="437"/>
      <c r="AV4" s="437"/>
      <c r="AW4" s="699" t="str">
        <f>様式１!AW5</f>
        <v>Ver.260401</v>
      </c>
      <c r="AX4" s="699"/>
      <c r="AY4" s="699"/>
      <c r="AZ4" s="699"/>
      <c r="BA4" s="699"/>
      <c r="BB4" s="699"/>
      <c r="BC4" s="700"/>
    </row>
    <row r="5" spans="1:104" ht="25.5" customHeight="1">
      <c r="B5" s="705" t="s">
        <v>697</v>
      </c>
      <c r="C5" s="705"/>
      <c r="D5" s="705"/>
      <c r="E5" s="705"/>
      <c r="F5" s="705"/>
      <c r="G5" s="705"/>
      <c r="H5" s="705"/>
      <c r="I5" s="705"/>
      <c r="J5" s="705"/>
      <c r="K5" s="705"/>
      <c r="L5" s="705"/>
      <c r="M5" s="705"/>
      <c r="N5" s="705"/>
      <c r="O5" s="705"/>
      <c r="P5" s="705"/>
      <c r="Q5" s="705"/>
      <c r="R5" s="705"/>
      <c r="S5" s="705"/>
      <c r="T5" s="705"/>
      <c r="U5" s="705"/>
      <c r="V5" s="705"/>
      <c r="W5" s="705"/>
      <c r="X5" s="705"/>
      <c r="Y5" s="705"/>
      <c r="Z5" s="705"/>
      <c r="AA5" s="705"/>
      <c r="AB5" s="705"/>
      <c r="AC5" s="705"/>
      <c r="AD5" s="705"/>
      <c r="AE5" s="705"/>
      <c r="AF5" s="705"/>
      <c r="AG5" s="705"/>
      <c r="AH5" s="705"/>
      <c r="AI5" s="705"/>
      <c r="AJ5" s="705"/>
      <c r="AK5" s="705"/>
      <c r="AL5" s="705"/>
      <c r="AM5" s="705"/>
      <c r="AN5" s="705"/>
      <c r="AO5" s="705"/>
      <c r="AP5" s="705"/>
      <c r="AQ5" s="705"/>
      <c r="AR5" s="705"/>
      <c r="AS5" s="705"/>
      <c r="AT5" s="705"/>
      <c r="AU5" s="705"/>
      <c r="AV5" s="705"/>
      <c r="AW5" s="705"/>
      <c r="AX5" s="705"/>
      <c r="AY5" s="705"/>
      <c r="AZ5" s="705"/>
      <c r="BA5" s="705"/>
      <c r="BB5" s="705"/>
      <c r="BC5" s="705"/>
    </row>
    <row r="6" spans="1:104" ht="3.75" customHeight="1">
      <c r="B6" s="137"/>
      <c r="C6" s="137"/>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row>
    <row r="7" spans="1:104" ht="15.75" customHeight="1">
      <c r="B7" s="706" t="s">
        <v>69</v>
      </c>
      <c r="C7" s="706"/>
      <c r="D7" s="706"/>
      <c r="E7" s="706"/>
      <c r="F7" s="706"/>
      <c r="G7" s="706"/>
      <c r="H7" s="706"/>
      <c r="I7" s="706"/>
      <c r="J7" s="706"/>
      <c r="K7" s="706"/>
      <c r="L7" s="706"/>
      <c r="M7" s="706"/>
      <c r="N7" s="706"/>
      <c r="O7" s="706"/>
      <c r="P7" s="706"/>
      <c r="Q7" s="706"/>
      <c r="R7" s="706"/>
      <c r="S7" s="706"/>
      <c r="T7" s="706"/>
      <c r="U7" s="706"/>
      <c r="V7" s="706"/>
      <c r="W7" s="706"/>
      <c r="X7" s="706"/>
      <c r="Y7" s="706"/>
      <c r="Z7" s="706"/>
      <c r="AA7" s="706"/>
      <c r="AB7" s="706"/>
      <c r="AC7" s="706"/>
      <c r="AD7" s="706"/>
      <c r="AE7" s="706"/>
      <c r="AF7" s="706"/>
      <c r="AG7" s="706"/>
      <c r="AH7" s="706"/>
      <c r="AI7" s="706"/>
      <c r="AJ7" s="706"/>
      <c r="AK7" s="706"/>
      <c r="AL7" s="706"/>
      <c r="AM7" s="706"/>
      <c r="AN7" s="706"/>
      <c r="AO7" s="706"/>
      <c r="AP7" s="706"/>
      <c r="AQ7" s="706"/>
      <c r="AR7" s="706"/>
      <c r="AS7" s="706"/>
      <c r="AT7" s="706"/>
      <c r="AU7" s="706"/>
      <c r="AV7" s="706"/>
      <c r="AW7" s="706"/>
      <c r="AX7" s="706"/>
      <c r="AY7" s="706"/>
      <c r="AZ7" s="706"/>
      <c r="BA7" s="706"/>
      <c r="BB7" s="706"/>
      <c r="BC7" s="706"/>
    </row>
    <row r="8" spans="1:104" ht="7.5" customHeight="1">
      <c r="B8" s="378"/>
      <c r="C8" s="378"/>
      <c r="D8" s="378"/>
      <c r="E8" s="378"/>
      <c r="F8" s="378"/>
      <c r="G8" s="378"/>
      <c r="H8" s="378"/>
      <c r="I8" s="378"/>
      <c r="J8" s="378"/>
      <c r="K8" s="378"/>
      <c r="L8" s="378"/>
      <c r="M8" s="378"/>
      <c r="N8" s="378"/>
      <c r="O8" s="378"/>
      <c r="P8" s="378"/>
      <c r="Q8" s="378"/>
      <c r="R8" s="378"/>
      <c r="S8" s="378"/>
      <c r="T8" s="378"/>
      <c r="U8" s="378"/>
      <c r="V8" s="378"/>
      <c r="W8" s="378"/>
      <c r="X8" s="378"/>
      <c r="Y8" s="378"/>
      <c r="Z8" s="378"/>
      <c r="AA8" s="378"/>
      <c r="AB8" s="378"/>
      <c r="AC8" s="378"/>
      <c r="AD8" s="378"/>
      <c r="AE8" s="378"/>
      <c r="AF8" s="378"/>
      <c r="AG8" s="378"/>
      <c r="AH8" s="378"/>
      <c r="AI8" s="378"/>
      <c r="AJ8" s="378"/>
      <c r="AK8" s="378"/>
      <c r="AL8" s="378"/>
      <c r="AM8" s="378"/>
      <c r="AN8" s="378"/>
      <c r="AO8" s="378"/>
      <c r="AP8" s="378"/>
      <c r="AQ8" s="378"/>
      <c r="AR8" s="378"/>
      <c r="AS8" s="378"/>
      <c r="AT8" s="378"/>
      <c r="AU8" s="378"/>
      <c r="AV8" s="378"/>
      <c r="AW8" s="378"/>
      <c r="AX8" s="378"/>
      <c r="AY8" s="378"/>
      <c r="AZ8" s="378"/>
      <c r="BA8" s="378"/>
      <c r="BB8" s="378"/>
      <c r="BC8" s="378"/>
    </row>
    <row r="9" spans="1:104" ht="18" customHeight="1">
      <c r="B9" s="376"/>
      <c r="C9" s="376"/>
      <c r="D9" s="376"/>
      <c r="E9" s="376"/>
      <c r="F9" s="376"/>
      <c r="G9" s="376"/>
      <c r="H9" s="137"/>
      <c r="I9" s="137"/>
      <c r="J9" s="321"/>
      <c r="K9" s="137"/>
      <c r="L9" s="137"/>
      <c r="M9" s="137"/>
      <c r="N9" s="137"/>
      <c r="O9" s="137"/>
      <c r="P9" s="137"/>
      <c r="Q9" s="137"/>
      <c r="R9" s="137"/>
      <c r="S9" s="137"/>
      <c r="T9" s="137"/>
      <c r="U9" s="137"/>
      <c r="V9" s="137"/>
      <c r="W9" s="137"/>
      <c r="X9" s="137"/>
      <c r="Y9" s="137"/>
      <c r="Z9" s="137"/>
      <c r="AA9" s="137"/>
      <c r="AB9" s="137"/>
      <c r="AC9" s="137"/>
      <c r="AD9" s="137"/>
      <c r="AE9" s="137"/>
      <c r="AF9" s="137"/>
      <c r="AG9" s="137"/>
      <c r="AH9" s="379"/>
      <c r="AI9" s="707" t="s">
        <v>461</v>
      </c>
      <c r="AJ9" s="707"/>
      <c r="AK9" s="707"/>
      <c r="AL9" s="708">
        <f>様式１!$AL$6</f>
        <v>2026</v>
      </c>
      <c r="AM9" s="708"/>
      <c r="AN9" s="708"/>
      <c r="AO9" s="708"/>
      <c r="AP9" s="708"/>
      <c r="AQ9" s="708"/>
      <c r="AR9" s="707" t="s">
        <v>0</v>
      </c>
      <c r="AS9" s="707"/>
      <c r="AT9" s="708">
        <f>様式１!$AT$6</f>
        <v>0</v>
      </c>
      <c r="AU9" s="708"/>
      <c r="AV9" s="708"/>
      <c r="AW9" s="707" t="s">
        <v>1</v>
      </c>
      <c r="AX9" s="707"/>
      <c r="AY9" s="708">
        <f>様式１!$AY$6</f>
        <v>0</v>
      </c>
      <c r="AZ9" s="708"/>
      <c r="BA9" s="708"/>
      <c r="BB9" s="707" t="s">
        <v>2</v>
      </c>
      <c r="BC9" s="707"/>
    </row>
    <row r="10" spans="1:104" ht="13.5" customHeight="1">
      <c r="B10" s="701" t="s">
        <v>70</v>
      </c>
      <c r="C10" s="701"/>
      <c r="D10" s="701"/>
      <c r="E10" s="701"/>
      <c r="F10" s="701"/>
      <c r="G10" s="701"/>
      <c r="H10" s="701"/>
      <c r="I10" s="701"/>
      <c r="J10" s="380"/>
      <c r="K10" s="380"/>
      <c r="L10" s="380"/>
      <c r="M10" s="380"/>
      <c r="N10" s="380"/>
      <c r="O10" s="380"/>
      <c r="P10" s="380"/>
      <c r="Q10" s="380"/>
      <c r="R10" s="380"/>
      <c r="S10" s="137"/>
      <c r="T10" s="137"/>
      <c r="U10" s="137"/>
      <c r="V10" s="137"/>
      <c r="W10" s="137"/>
      <c r="X10" s="137"/>
      <c r="Y10" s="137"/>
      <c r="Z10" s="137"/>
      <c r="AA10" s="381"/>
      <c r="AB10" s="381"/>
      <c r="AC10" s="381"/>
      <c r="AD10" s="381"/>
      <c r="AE10" s="381"/>
      <c r="AF10" s="381"/>
      <c r="AG10" s="381"/>
      <c r="AH10" s="381"/>
      <c r="AI10" s="381"/>
      <c r="AJ10" s="381"/>
      <c r="AK10" s="381"/>
      <c r="AL10" s="381"/>
      <c r="AM10" s="381"/>
      <c r="AN10" s="381"/>
      <c r="AO10" s="381"/>
      <c r="AP10" s="381"/>
      <c r="AQ10" s="381"/>
      <c r="AR10" s="381"/>
      <c r="AS10" s="381"/>
      <c r="AT10" s="381"/>
      <c r="AU10" s="381"/>
      <c r="AV10" s="381"/>
      <c r="AW10" s="381"/>
      <c r="AX10" s="381"/>
      <c r="AY10" s="381"/>
      <c r="AZ10" s="381"/>
      <c r="BA10" s="381"/>
      <c r="BB10" s="381"/>
      <c r="BC10" s="381"/>
    </row>
    <row r="11" spans="1:104" s="2" customFormat="1" ht="30" customHeight="1">
      <c r="A11" s="138"/>
      <c r="B11" s="702" t="s">
        <v>460</v>
      </c>
      <c r="C11" s="703"/>
      <c r="D11" s="703"/>
      <c r="E11" s="703"/>
      <c r="F11" s="703"/>
      <c r="G11" s="75" t="s">
        <v>72</v>
      </c>
      <c r="H11" s="695" t="str">
        <f>IF(様式１!$H$45="","",様式１!$H$45)</f>
        <v/>
      </c>
      <c r="I11" s="695"/>
      <c r="J11" s="695"/>
      <c r="K11" s="695"/>
      <c r="L11" s="695"/>
      <c r="M11" s="695"/>
      <c r="N11" s="695"/>
      <c r="O11" s="695"/>
      <c r="P11" s="695"/>
      <c r="Q11" s="695"/>
      <c r="R11" s="695"/>
      <c r="S11" s="695"/>
      <c r="T11" s="695"/>
      <c r="U11" s="695"/>
      <c r="V11" s="695"/>
      <c r="W11" s="695"/>
      <c r="X11" s="695"/>
      <c r="Y11" s="704"/>
      <c r="Z11" s="704"/>
      <c r="AA11" s="704"/>
      <c r="AB11" s="704"/>
      <c r="AC11" s="76"/>
      <c r="AD11" s="683" t="s">
        <v>74</v>
      </c>
      <c r="AE11" s="683"/>
      <c r="AF11" s="683"/>
      <c r="AG11" s="683"/>
      <c r="AH11" s="683"/>
      <c r="AI11" s="75" t="s">
        <v>72</v>
      </c>
      <c r="AJ11" s="695" t="str">
        <f>IF(様式１!$AJ$45="","",様式１!$AJ$45)</f>
        <v/>
      </c>
      <c r="AK11" s="695"/>
      <c r="AL11" s="695"/>
      <c r="AM11" s="695"/>
      <c r="AN11" s="695"/>
      <c r="AO11" s="695"/>
      <c r="AP11" s="695"/>
      <c r="AQ11" s="695"/>
      <c r="AR11" s="695"/>
      <c r="AS11" s="695"/>
      <c r="AT11" s="695"/>
      <c r="AU11" s="695"/>
      <c r="AV11" s="695"/>
      <c r="AW11" s="695"/>
      <c r="AX11" s="138"/>
      <c r="AY11" s="138"/>
      <c r="AZ11" s="138"/>
      <c r="BA11" s="138"/>
      <c r="BB11" s="138"/>
      <c r="BC11" s="138"/>
      <c r="BL11" s="167"/>
      <c r="BM11" s="138"/>
      <c r="BN11" s="138"/>
      <c r="BO11" s="138"/>
      <c r="BP11" s="138"/>
      <c r="BQ11" s="138"/>
      <c r="BR11" s="138"/>
      <c r="BS11" s="138"/>
      <c r="BT11" s="138"/>
      <c r="BU11" s="138"/>
      <c r="BV11" s="138"/>
    </row>
    <row r="12" spans="1:104" s="2" customFormat="1" ht="30" customHeight="1">
      <c r="A12" s="138"/>
      <c r="B12" s="692" t="s">
        <v>75</v>
      </c>
      <c r="C12" s="692"/>
      <c r="D12" s="692"/>
      <c r="E12" s="692"/>
      <c r="F12" s="692"/>
      <c r="G12" s="75" t="s">
        <v>72</v>
      </c>
      <c r="H12" s="693" t="s">
        <v>76</v>
      </c>
      <c r="I12" s="693"/>
      <c r="J12" s="694" t="str">
        <f>TEXT(様式１!$H$46,"0000")&amp;TEXT(様式１!$N$46,"0000")&amp;TEXT(様式１!$T$46,"0000")&amp;様式１!$Z$46</f>
        <v>00000000000022</v>
      </c>
      <c r="K12" s="694"/>
      <c r="L12" s="694"/>
      <c r="M12" s="694"/>
      <c r="N12" s="694"/>
      <c r="O12" s="694"/>
      <c r="P12" s="694"/>
      <c r="Q12" s="694"/>
      <c r="R12" s="694"/>
      <c r="S12" s="694"/>
      <c r="T12" s="694"/>
      <c r="U12" s="694"/>
      <c r="V12" s="694"/>
      <c r="W12" s="694"/>
      <c r="X12" s="694"/>
      <c r="Y12" s="694"/>
      <c r="Z12" s="694"/>
      <c r="AA12" s="693" t="s">
        <v>17</v>
      </c>
      <c r="AB12" s="693"/>
      <c r="AD12" s="683" t="s">
        <v>77</v>
      </c>
      <c r="AE12" s="683"/>
      <c r="AF12" s="683"/>
      <c r="AG12" s="683"/>
      <c r="AH12" s="683"/>
      <c r="AI12" s="77" t="s">
        <v>72</v>
      </c>
      <c r="AJ12" s="695">
        <f>様式１!AJ46</f>
        <v>0</v>
      </c>
      <c r="AK12" s="695"/>
      <c r="AL12" s="695"/>
      <c r="AM12" s="695"/>
      <c r="AN12" s="695"/>
      <c r="AO12" s="695"/>
      <c r="AP12" s="695"/>
      <c r="AQ12" s="695"/>
      <c r="AR12" s="695"/>
      <c r="AS12" s="695"/>
      <c r="AT12" s="695"/>
      <c r="AU12" s="695"/>
      <c r="AV12" s="695"/>
      <c r="AW12" s="695"/>
      <c r="AX12" s="716" t="s">
        <v>594</v>
      </c>
      <c r="AY12" s="717"/>
      <c r="AZ12" s="717"/>
      <c r="BA12" s="717"/>
      <c r="BB12" s="717"/>
      <c r="BC12" s="717"/>
      <c r="BL12" s="167"/>
      <c r="BM12" s="138"/>
      <c r="BN12" s="138"/>
      <c r="BO12" s="138"/>
      <c r="BP12" s="138"/>
      <c r="BQ12" s="138"/>
      <c r="BR12" s="138"/>
      <c r="BS12" s="138"/>
      <c r="BT12" s="138"/>
      <c r="BU12" s="138"/>
      <c r="BV12" s="138"/>
    </row>
    <row r="13" spans="1:104" s="2" customFormat="1" ht="30" customHeight="1">
      <c r="A13" s="138"/>
      <c r="B13" s="683" t="s">
        <v>78</v>
      </c>
      <c r="C13" s="683"/>
      <c r="D13" s="683"/>
      <c r="E13" s="683"/>
      <c r="F13" s="683"/>
      <c r="G13" s="75" t="s">
        <v>72</v>
      </c>
      <c r="H13" s="684" t="str">
        <f>様式１!$H$49&amp;様式１!$R$49&amp;様式１!$AC$49</f>
        <v/>
      </c>
      <c r="I13" s="684"/>
      <c r="J13" s="684"/>
      <c r="K13" s="684"/>
      <c r="L13" s="684"/>
      <c r="M13" s="684"/>
      <c r="N13" s="684"/>
      <c r="O13" s="684"/>
      <c r="P13" s="684"/>
      <c r="Q13" s="684"/>
      <c r="R13" s="684"/>
      <c r="S13" s="684"/>
      <c r="T13" s="684"/>
      <c r="U13" s="684"/>
      <c r="V13" s="684"/>
      <c r="W13" s="684"/>
      <c r="X13" s="684"/>
      <c r="Y13" s="684"/>
      <c r="Z13" s="684"/>
      <c r="AA13" s="684"/>
      <c r="AB13" s="684"/>
      <c r="AC13" s="684"/>
      <c r="AD13" s="684"/>
      <c r="AE13" s="684"/>
      <c r="AF13" s="684"/>
      <c r="AG13" s="684"/>
      <c r="AH13" s="684"/>
      <c r="AI13" s="684"/>
      <c r="AJ13" s="684"/>
      <c r="AK13" s="684"/>
      <c r="AL13" s="684"/>
      <c r="AM13" s="684"/>
      <c r="AN13" s="684"/>
      <c r="AO13" s="684"/>
      <c r="AP13" s="684"/>
      <c r="AQ13" s="684"/>
      <c r="AR13" s="684"/>
      <c r="AS13" s="684"/>
      <c r="AT13" s="684"/>
      <c r="AU13" s="684"/>
      <c r="AV13" s="684"/>
      <c r="AW13" s="684"/>
      <c r="AX13" s="377"/>
      <c r="AY13" s="377"/>
      <c r="AZ13" s="377"/>
      <c r="BA13" s="377"/>
      <c r="BB13" s="377"/>
      <c r="BC13" s="377"/>
      <c r="BL13" s="167"/>
      <c r="BM13" s="138"/>
      <c r="BN13" s="138"/>
      <c r="BO13" s="138"/>
      <c r="BP13" s="138"/>
      <c r="BQ13" s="138"/>
      <c r="BR13" s="138"/>
      <c r="BS13" s="138"/>
      <c r="BT13" s="138"/>
      <c r="BU13" s="138"/>
      <c r="BV13" s="138"/>
    </row>
    <row r="14" spans="1:104" s="2" customFormat="1" ht="5.85" customHeight="1">
      <c r="A14" s="138"/>
      <c r="B14" s="382"/>
      <c r="C14" s="382"/>
      <c r="D14" s="382"/>
      <c r="E14" s="382"/>
      <c r="F14" s="382"/>
      <c r="G14" s="380"/>
      <c r="H14" s="685"/>
      <c r="I14" s="685"/>
      <c r="J14" s="685"/>
      <c r="K14" s="685"/>
      <c r="L14" s="685"/>
      <c r="M14" s="685"/>
      <c r="N14" s="685"/>
      <c r="O14" s="685"/>
      <c r="P14" s="685"/>
      <c r="Q14" s="685"/>
      <c r="R14" s="685"/>
      <c r="S14" s="685"/>
      <c r="T14" s="685"/>
      <c r="U14" s="685"/>
      <c r="V14" s="685"/>
      <c r="W14" s="685"/>
      <c r="X14" s="685"/>
      <c r="Y14" s="685"/>
      <c r="Z14" s="685"/>
      <c r="AA14" s="685"/>
      <c r="AB14" s="685"/>
      <c r="AC14" s="375"/>
      <c r="AD14" s="375"/>
      <c r="AE14" s="375"/>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L14" s="167"/>
      <c r="BM14" s="138"/>
      <c r="BN14" s="138"/>
      <c r="BO14" s="138"/>
      <c r="BP14" s="138"/>
      <c r="BQ14" s="138"/>
      <c r="BR14" s="138"/>
      <c r="BS14" s="138"/>
      <c r="BT14" s="138"/>
      <c r="BU14" s="138"/>
      <c r="BV14" s="138"/>
    </row>
    <row r="15" spans="1:104" ht="18.75" customHeight="1">
      <c r="B15" s="686" t="s">
        <v>3</v>
      </c>
      <c r="C15" s="687"/>
      <c r="D15" s="687"/>
      <c r="E15" s="687"/>
      <c r="F15" s="687"/>
      <c r="G15" s="687"/>
      <c r="H15" s="687"/>
      <c r="I15" s="687"/>
      <c r="J15" s="687"/>
      <c r="K15" s="687"/>
      <c r="L15" s="687"/>
      <c r="M15" s="687"/>
      <c r="N15" s="687"/>
      <c r="O15" s="687"/>
      <c r="P15" s="687"/>
      <c r="Q15" s="687"/>
      <c r="R15" s="687"/>
      <c r="S15" s="687"/>
      <c r="T15" s="687"/>
      <c r="U15" s="687"/>
      <c r="V15" s="687"/>
      <c r="W15" s="687"/>
      <c r="X15" s="687"/>
      <c r="Y15" s="687"/>
      <c r="Z15" s="687"/>
      <c r="AA15" s="687"/>
      <c r="AB15" s="687"/>
      <c r="AC15" s="687"/>
      <c r="AD15" s="687"/>
      <c r="AE15" s="687"/>
      <c r="AF15" s="687"/>
      <c r="AG15" s="687"/>
      <c r="AH15" s="687"/>
      <c r="AI15" s="687"/>
      <c r="AJ15" s="687"/>
      <c r="AK15" s="687"/>
      <c r="AL15" s="687"/>
      <c r="AM15" s="687"/>
      <c r="AN15" s="687"/>
      <c r="AO15" s="687"/>
      <c r="AP15" s="687"/>
      <c r="AQ15" s="687"/>
      <c r="AR15" s="687"/>
      <c r="AS15" s="687"/>
      <c r="AT15" s="687"/>
      <c r="AU15" s="687"/>
      <c r="AV15" s="687"/>
      <c r="AW15" s="687"/>
      <c r="AX15" s="687"/>
      <c r="AY15" s="687"/>
      <c r="AZ15" s="687"/>
      <c r="BA15" s="687"/>
      <c r="BB15" s="687"/>
      <c r="BC15" s="688"/>
    </row>
    <row r="16" spans="1:104" ht="18" customHeight="1">
      <c r="B16" s="599" t="s">
        <v>4</v>
      </c>
      <c r="C16" s="600"/>
      <c r="D16" s="600"/>
      <c r="E16" s="600"/>
      <c r="F16" s="600"/>
      <c r="G16" s="600"/>
      <c r="H16" s="600"/>
      <c r="I16" s="689" t="str">
        <f>IF(様式１!I12="","",様式１!I12)</f>
        <v/>
      </c>
      <c r="J16" s="690"/>
      <c r="K16" s="690"/>
      <c r="L16" s="690"/>
      <c r="M16" s="690"/>
      <c r="N16" s="690"/>
      <c r="O16" s="690"/>
      <c r="P16" s="690"/>
      <c r="Q16" s="690"/>
      <c r="R16" s="690"/>
      <c r="S16" s="690"/>
      <c r="T16" s="690"/>
      <c r="U16" s="690"/>
      <c r="V16" s="690"/>
      <c r="W16" s="690"/>
      <c r="X16" s="690"/>
      <c r="Y16" s="690"/>
      <c r="Z16" s="690"/>
      <c r="AA16" s="690"/>
      <c r="AB16" s="690"/>
      <c r="AC16" s="690"/>
      <c r="AD16" s="690"/>
      <c r="AE16" s="690"/>
      <c r="AF16" s="690"/>
      <c r="AG16" s="691"/>
      <c r="AH16" s="663" t="s">
        <v>704</v>
      </c>
      <c r="AI16" s="664"/>
      <c r="AJ16" s="664"/>
      <c r="AK16" s="664"/>
      <c r="AL16" s="664"/>
      <c r="AM16" s="665"/>
      <c r="AN16" s="734" t="s">
        <v>708</v>
      </c>
      <c r="AO16" s="735"/>
      <c r="AP16" s="735"/>
      <c r="AQ16" s="735"/>
      <c r="AR16" s="735"/>
      <c r="AS16" s="735"/>
      <c r="AT16" s="735"/>
      <c r="AU16" s="735"/>
      <c r="AV16" s="735"/>
      <c r="AW16" s="735"/>
      <c r="AX16" s="735"/>
      <c r="AY16" s="735"/>
      <c r="AZ16" s="735"/>
      <c r="BA16" s="735"/>
      <c r="BB16" s="735"/>
      <c r="BC16" s="736"/>
    </row>
    <row r="17" spans="1:74" s="2" customFormat="1" ht="14.25" customHeight="1">
      <c r="A17" s="138"/>
      <c r="B17" s="601" t="s">
        <v>6</v>
      </c>
      <c r="C17" s="602"/>
      <c r="D17" s="602"/>
      <c r="E17" s="602"/>
      <c r="F17" s="602"/>
      <c r="G17" s="602"/>
      <c r="H17" s="602"/>
      <c r="I17" s="718" t="str">
        <f>IF(様式１!$I$13="","",様式１!$I$13)</f>
        <v/>
      </c>
      <c r="J17" s="719"/>
      <c r="K17" s="719"/>
      <c r="L17" s="719"/>
      <c r="M17" s="719"/>
      <c r="N17" s="719"/>
      <c r="O17" s="719"/>
      <c r="P17" s="719"/>
      <c r="Q17" s="719"/>
      <c r="R17" s="719"/>
      <c r="S17" s="719"/>
      <c r="T17" s="719"/>
      <c r="U17" s="719"/>
      <c r="V17" s="719"/>
      <c r="W17" s="719"/>
      <c r="X17" s="719"/>
      <c r="Y17" s="719"/>
      <c r="Z17" s="719"/>
      <c r="AA17" s="719"/>
      <c r="AB17" s="719"/>
      <c r="AC17" s="719"/>
      <c r="AD17" s="719"/>
      <c r="AE17" s="719"/>
      <c r="AF17" s="719"/>
      <c r="AG17" s="720"/>
      <c r="AH17" s="666"/>
      <c r="AI17" s="667"/>
      <c r="AJ17" s="667"/>
      <c r="AK17" s="667"/>
      <c r="AL17" s="667"/>
      <c r="AM17" s="668"/>
      <c r="AN17" s="737"/>
      <c r="AO17" s="738"/>
      <c r="AP17" s="738"/>
      <c r="AQ17" s="738"/>
      <c r="AR17" s="738"/>
      <c r="AS17" s="738"/>
      <c r="AT17" s="738"/>
      <c r="AU17" s="738"/>
      <c r="AV17" s="738"/>
      <c r="AW17" s="738"/>
      <c r="AX17" s="738"/>
      <c r="AY17" s="738"/>
      <c r="AZ17" s="738"/>
      <c r="BA17" s="738"/>
      <c r="BB17" s="738"/>
      <c r="BC17" s="739"/>
      <c r="BL17" s="167"/>
      <c r="BM17" s="138"/>
      <c r="BN17" s="138"/>
      <c r="BO17" s="138"/>
      <c r="BP17" s="138"/>
      <c r="BQ17" s="138"/>
      <c r="BR17" s="138"/>
      <c r="BS17" s="138"/>
      <c r="BT17" s="138"/>
      <c r="BU17" s="138"/>
      <c r="BV17" s="138"/>
    </row>
    <row r="18" spans="1:74" s="2" customFormat="1" ht="15.75" customHeight="1">
      <c r="A18" s="138"/>
      <c r="B18" s="603"/>
      <c r="C18" s="604"/>
      <c r="D18" s="604"/>
      <c r="E18" s="604"/>
      <c r="F18" s="604"/>
      <c r="G18" s="604"/>
      <c r="H18" s="604"/>
      <c r="I18" s="721"/>
      <c r="J18" s="722"/>
      <c r="K18" s="722"/>
      <c r="L18" s="722"/>
      <c r="M18" s="722"/>
      <c r="N18" s="722"/>
      <c r="O18" s="722"/>
      <c r="P18" s="722"/>
      <c r="Q18" s="722"/>
      <c r="R18" s="722"/>
      <c r="S18" s="722"/>
      <c r="T18" s="722"/>
      <c r="U18" s="722"/>
      <c r="V18" s="722"/>
      <c r="W18" s="722"/>
      <c r="X18" s="722"/>
      <c r="Y18" s="722"/>
      <c r="Z18" s="722"/>
      <c r="AA18" s="722"/>
      <c r="AB18" s="722"/>
      <c r="AC18" s="722"/>
      <c r="AD18" s="722"/>
      <c r="AE18" s="722"/>
      <c r="AF18" s="722"/>
      <c r="AG18" s="723"/>
      <c r="AH18" s="666"/>
      <c r="AI18" s="667"/>
      <c r="AJ18" s="667"/>
      <c r="AK18" s="667"/>
      <c r="AL18" s="667"/>
      <c r="AM18" s="668"/>
      <c r="AN18" s="724" t="s">
        <v>27</v>
      </c>
      <c r="AO18" s="659"/>
      <c r="AP18" s="659"/>
      <c r="AQ18" s="659"/>
      <c r="AR18" s="659"/>
      <c r="AS18" s="659"/>
      <c r="AT18" s="659"/>
      <c r="AU18" s="659"/>
      <c r="AV18" s="659"/>
      <c r="AW18" s="659"/>
      <c r="AX18" s="659"/>
      <c r="AY18" s="659"/>
      <c r="AZ18" s="659"/>
      <c r="BA18" s="659"/>
      <c r="BB18" s="659"/>
      <c r="BC18" s="660"/>
      <c r="BL18" s="167"/>
      <c r="BM18" s="138"/>
      <c r="BN18" s="138"/>
      <c r="BO18" s="138"/>
      <c r="BP18" s="138"/>
      <c r="BQ18" s="138"/>
      <c r="BR18" s="138"/>
      <c r="BS18" s="138"/>
      <c r="BT18" s="138"/>
      <c r="BU18" s="138"/>
      <c r="BV18" s="138"/>
    </row>
    <row r="19" spans="1:74" s="2" customFormat="1" ht="25.5" customHeight="1">
      <c r="A19" s="138"/>
      <c r="B19" s="617" t="s">
        <v>7</v>
      </c>
      <c r="C19" s="618"/>
      <c r="D19" s="618"/>
      <c r="E19" s="618"/>
      <c r="F19" s="618"/>
      <c r="G19" s="618"/>
      <c r="H19" s="618"/>
      <c r="I19" s="740" t="str">
        <f>IF(様式１!$I$15="","",TEXT(様式１!$I$15,"0000")&amp;TEXT(様式１!$Q$15,"0000")&amp;TEXT(様式１!$Y$15,"0000")&amp;様式１!$AG$15)</f>
        <v/>
      </c>
      <c r="J19" s="741"/>
      <c r="K19" s="741"/>
      <c r="L19" s="741"/>
      <c r="M19" s="741"/>
      <c r="N19" s="741"/>
      <c r="O19" s="741"/>
      <c r="P19" s="741"/>
      <c r="Q19" s="742"/>
      <c r="R19" s="742"/>
      <c r="S19" s="742"/>
      <c r="T19" s="742"/>
      <c r="U19" s="742"/>
      <c r="V19" s="742"/>
      <c r="W19" s="742"/>
      <c r="X19" s="742"/>
      <c r="Y19" s="742"/>
      <c r="Z19" s="742"/>
      <c r="AA19" s="742"/>
      <c r="AB19" s="742"/>
      <c r="AC19" s="742"/>
      <c r="AD19" s="742"/>
      <c r="AE19" s="742"/>
      <c r="AF19" s="742"/>
      <c r="AG19" s="743"/>
      <c r="AH19" s="603"/>
      <c r="AI19" s="604"/>
      <c r="AJ19" s="604"/>
      <c r="AK19" s="604"/>
      <c r="AL19" s="604"/>
      <c r="AM19" s="669"/>
      <c r="AN19" s="725"/>
      <c r="AO19" s="661"/>
      <c r="AP19" s="661"/>
      <c r="AQ19" s="661"/>
      <c r="AR19" s="661"/>
      <c r="AS19" s="661"/>
      <c r="AT19" s="661"/>
      <c r="AU19" s="661"/>
      <c r="AV19" s="661"/>
      <c r="AW19" s="661"/>
      <c r="AX19" s="661"/>
      <c r="AY19" s="661"/>
      <c r="AZ19" s="661"/>
      <c r="BA19" s="661"/>
      <c r="BB19" s="661"/>
      <c r="BC19" s="662"/>
      <c r="BL19" s="167" t="str">
        <f>IF(AA19="","",IF(CONCATENATE(I19,R19,AA19)=CONCATENATE(様式１!#REF!,様式１!R15,様式１!AA15),"","技能者IDが「様式1」と一致していません"))</f>
        <v/>
      </c>
      <c r="BM19" s="138"/>
      <c r="BN19" s="138"/>
      <c r="BO19" s="138"/>
      <c r="BP19" s="138"/>
      <c r="BQ19" s="138"/>
      <c r="BR19" s="138"/>
      <c r="BS19" s="138"/>
      <c r="BT19" s="138"/>
      <c r="BU19" s="138"/>
      <c r="BV19" s="138"/>
    </row>
    <row r="20" spans="1:74" ht="4.5" customHeight="1" thickBot="1">
      <c r="B20" s="387"/>
      <c r="C20" s="387"/>
      <c r="D20" s="387"/>
      <c r="E20" s="387"/>
      <c r="F20" s="387"/>
      <c r="G20" s="387"/>
      <c r="H20" s="387"/>
      <c r="I20" s="387"/>
      <c r="J20" s="387"/>
      <c r="K20" s="387"/>
      <c r="L20" s="387"/>
      <c r="M20" s="387"/>
      <c r="N20" s="387"/>
      <c r="O20" s="387"/>
      <c r="P20" s="387"/>
      <c r="Q20" s="387"/>
      <c r="R20" s="387"/>
      <c r="S20" s="387"/>
      <c r="T20" s="387"/>
      <c r="U20" s="387"/>
      <c r="V20" s="387"/>
      <c r="W20" s="387"/>
      <c r="X20" s="387"/>
      <c r="Y20" s="387"/>
      <c r="Z20" s="387"/>
      <c r="AA20" s="387"/>
      <c r="AB20" s="387"/>
      <c r="AC20" s="387"/>
      <c r="AD20" s="387"/>
      <c r="AE20" s="387"/>
      <c r="AF20" s="387"/>
      <c r="AG20" s="387"/>
      <c r="AH20" s="387"/>
      <c r="AI20" s="387"/>
      <c r="AJ20" s="387"/>
      <c r="AK20" s="387"/>
      <c r="AL20" s="387"/>
      <c r="AM20" s="387"/>
      <c r="AN20" s="387"/>
      <c r="AO20" s="387"/>
      <c r="AP20" s="387"/>
      <c r="AQ20" s="387"/>
      <c r="AR20" s="387"/>
      <c r="AS20" s="387"/>
      <c r="AT20" s="387"/>
      <c r="AU20" s="387"/>
      <c r="AV20" s="387"/>
      <c r="AW20" s="387"/>
      <c r="AX20" s="387"/>
      <c r="AY20" s="387"/>
      <c r="AZ20" s="387"/>
      <c r="BA20" s="387"/>
      <c r="BB20" s="387"/>
      <c r="BC20" s="387"/>
    </row>
    <row r="21" spans="1:74" ht="20.25" customHeight="1" thickBot="1">
      <c r="B21" s="726" t="s">
        <v>79</v>
      </c>
      <c r="C21" s="727"/>
      <c r="D21" s="727"/>
      <c r="E21" s="727"/>
      <c r="F21" s="727"/>
      <c r="G21" s="727"/>
      <c r="H21" s="727"/>
      <c r="I21" s="728"/>
      <c r="J21" s="728"/>
      <c r="K21" s="728"/>
      <c r="L21" s="728"/>
      <c r="M21" s="728"/>
      <c r="N21" s="728"/>
      <c r="O21" s="728"/>
      <c r="P21" s="728"/>
      <c r="Q21" s="728"/>
      <c r="R21" s="728"/>
      <c r="S21" s="727"/>
      <c r="T21" s="727"/>
      <c r="U21" s="727"/>
      <c r="V21" s="727"/>
      <c r="W21" s="727"/>
      <c r="X21" s="727"/>
      <c r="Y21" s="727"/>
      <c r="Z21" s="727"/>
      <c r="AA21" s="727"/>
      <c r="AB21" s="727"/>
      <c r="AC21" s="727"/>
      <c r="AD21" s="727"/>
      <c r="AE21" s="727"/>
      <c r="AF21" s="727"/>
      <c r="AG21" s="727"/>
      <c r="AH21" s="727"/>
      <c r="AI21" s="727"/>
      <c r="AJ21" s="727"/>
      <c r="AK21" s="727"/>
      <c r="AL21" s="727"/>
      <c r="AM21" s="727"/>
      <c r="AN21" s="727"/>
      <c r="AO21" s="727"/>
      <c r="AP21" s="727"/>
      <c r="AQ21" s="727"/>
      <c r="AR21" s="727"/>
      <c r="AS21" s="727"/>
      <c r="AT21" s="727"/>
      <c r="AU21" s="727"/>
      <c r="AV21" s="727"/>
      <c r="AW21" s="727"/>
      <c r="AX21" s="727"/>
      <c r="AY21" s="727"/>
      <c r="AZ21" s="727"/>
      <c r="BA21" s="727"/>
      <c r="BB21" s="727"/>
      <c r="BC21" s="729"/>
      <c r="BD21" t="s">
        <v>440</v>
      </c>
      <c r="BE21" s="43" t="s">
        <v>130</v>
      </c>
      <c r="BF21" s="43" t="s">
        <v>131</v>
      </c>
      <c r="BG21" s="43" t="s">
        <v>132</v>
      </c>
      <c r="BH21" s="43" t="s">
        <v>133</v>
      </c>
      <c r="BI21" s="43" t="s">
        <v>134</v>
      </c>
      <c r="BJ21" s="43" t="s">
        <v>135</v>
      </c>
      <c r="BK21" s="82" t="s">
        <v>136</v>
      </c>
      <c r="BL21" s="168"/>
    </row>
    <row r="22" spans="1:74" s="5" customFormat="1" ht="24" customHeight="1" thickTop="1" thickBot="1">
      <c r="A22" s="139"/>
      <c r="B22" s="711" t="s">
        <v>80</v>
      </c>
      <c r="C22" s="482"/>
      <c r="D22" s="482"/>
      <c r="E22" s="482"/>
      <c r="F22" s="482"/>
      <c r="G22" s="482"/>
      <c r="H22" s="482"/>
      <c r="I22" s="730"/>
      <c r="J22" s="731"/>
      <c r="K22" s="731"/>
      <c r="L22" s="731"/>
      <c r="M22" s="731"/>
      <c r="N22" s="731"/>
      <c r="O22" s="731"/>
      <c r="P22" s="731"/>
      <c r="Q22" s="731"/>
      <c r="R22" s="732"/>
      <c r="S22" s="548" t="s">
        <v>81</v>
      </c>
      <c r="T22" s="548"/>
      <c r="U22" s="548"/>
      <c r="V22" s="714"/>
      <c r="W22" s="714"/>
      <c r="X22" s="714"/>
      <c r="Y22" s="714"/>
      <c r="Z22" s="714"/>
      <c r="AA22" s="714"/>
      <c r="AB22" s="714"/>
      <c r="AC22" s="714"/>
      <c r="AD22" s="714"/>
      <c r="AE22" s="715"/>
      <c r="AF22" s="733" t="s">
        <v>82</v>
      </c>
      <c r="AG22" s="482"/>
      <c r="AH22" s="482"/>
      <c r="AI22" s="482"/>
      <c r="AJ22" s="482"/>
      <c r="AK22" s="482"/>
      <c r="AL22" s="483"/>
      <c r="AM22" s="749" t="str">
        <f>IF(OR(I22="",V22=""),"",IFERROR(BI22,""))</f>
        <v/>
      </c>
      <c r="AN22" s="709"/>
      <c r="AO22" s="709"/>
      <c r="AP22" s="709"/>
      <c r="AQ22" s="709"/>
      <c r="AR22" s="709"/>
      <c r="AS22" s="482" t="s">
        <v>10</v>
      </c>
      <c r="AT22" s="482"/>
      <c r="AU22" s="482"/>
      <c r="AV22" s="709" t="str">
        <f>IF(OR(I22="",V22=""),"",IFERROR(BJ22,""))</f>
        <v/>
      </c>
      <c r="AW22" s="709"/>
      <c r="AX22" s="709"/>
      <c r="AY22" s="709"/>
      <c r="AZ22" s="709"/>
      <c r="BA22" s="482" t="s">
        <v>21</v>
      </c>
      <c r="BB22" s="482"/>
      <c r="BC22" s="710"/>
      <c r="BE22" s="6">
        <f>DATE(YEAR(I22),MONTH(I22),1)</f>
        <v>1</v>
      </c>
      <c r="BF22" s="6">
        <f>DATE(YEAR(V22),MONTH(V22),1)</f>
        <v>1</v>
      </c>
      <c r="BG22" s="5">
        <f>IF(I22="",0,IFERROR(DATEDIF(BE22,BF22,"m"),0))</f>
        <v>0</v>
      </c>
      <c r="BH22" s="5">
        <f>IF(BG22=0,0,1)</f>
        <v>0</v>
      </c>
      <c r="BI22">
        <f>ROUNDDOWN((BG22+BH22)/12,0)</f>
        <v>0</v>
      </c>
      <c r="BJ22">
        <f>BG22+BH22-12*BI22</f>
        <v>0</v>
      </c>
      <c r="BL22" s="767" t="str">
        <f>IF(BD25&gt;0,"就労期間が重複している箇所があります。古い順に重複しないよう入力してください。","")</f>
        <v/>
      </c>
      <c r="BM22" s="140"/>
      <c r="BN22" s="140"/>
      <c r="BO22" s="140"/>
      <c r="BP22" s="139"/>
      <c r="BQ22" s="139"/>
      <c r="BR22" s="139"/>
      <c r="BS22" s="139"/>
      <c r="BT22" s="139"/>
      <c r="BU22" s="139"/>
      <c r="BV22" s="139"/>
    </row>
    <row r="23" spans="1:74" s="5" customFormat="1" ht="24" customHeight="1" thickTop="1">
      <c r="A23" s="139"/>
      <c r="B23" s="711" t="s">
        <v>83</v>
      </c>
      <c r="C23" s="482"/>
      <c r="D23" s="482"/>
      <c r="E23" s="482"/>
      <c r="F23" s="482"/>
      <c r="G23" s="482"/>
      <c r="H23" s="483"/>
      <c r="I23" s="712"/>
      <c r="J23" s="713"/>
      <c r="K23" s="713"/>
      <c r="L23" s="713"/>
      <c r="M23" s="713"/>
      <c r="N23" s="713"/>
      <c r="O23" s="713"/>
      <c r="P23" s="713"/>
      <c r="Q23" s="713"/>
      <c r="R23" s="713"/>
      <c r="S23" s="548" t="s">
        <v>81</v>
      </c>
      <c r="T23" s="548"/>
      <c r="U23" s="548"/>
      <c r="V23" s="714"/>
      <c r="W23" s="714"/>
      <c r="X23" s="714"/>
      <c r="Y23" s="714"/>
      <c r="Z23" s="714"/>
      <c r="AA23" s="714"/>
      <c r="AB23" s="714"/>
      <c r="AC23" s="714"/>
      <c r="AD23" s="714"/>
      <c r="AE23" s="715"/>
      <c r="AF23" s="733" t="s">
        <v>84</v>
      </c>
      <c r="AG23" s="482"/>
      <c r="AH23" s="482"/>
      <c r="AI23" s="482"/>
      <c r="AJ23" s="482"/>
      <c r="AK23" s="482"/>
      <c r="AL23" s="483"/>
      <c r="AM23" s="749" t="str">
        <f>IF(OR(I23="",V23=""),"",IFERROR(BI23,""))</f>
        <v/>
      </c>
      <c r="AN23" s="709"/>
      <c r="AO23" s="709"/>
      <c r="AP23" s="709"/>
      <c r="AQ23" s="709"/>
      <c r="AR23" s="709"/>
      <c r="AS23" s="482" t="s">
        <v>10</v>
      </c>
      <c r="AT23" s="482"/>
      <c r="AU23" s="482"/>
      <c r="AV23" s="709" t="str">
        <f>IF(OR(I23="",V23=""),"",IFERROR(BJ23,""))</f>
        <v/>
      </c>
      <c r="AW23" s="709"/>
      <c r="AX23" s="709"/>
      <c r="AY23" s="709"/>
      <c r="AZ23" s="709"/>
      <c r="BA23" s="482" t="s">
        <v>21</v>
      </c>
      <c r="BB23" s="482"/>
      <c r="BC23" s="710"/>
      <c r="BD23" s="5" t="str">
        <f>IF(I23="","",IF(I23&lt;V22,"重複",""))</f>
        <v/>
      </c>
      <c r="BE23" s="6">
        <f>DATE(YEAR(I23),MONTH(I23),1)</f>
        <v>1</v>
      </c>
      <c r="BF23" s="6">
        <f>DATE(YEAR(V23),MONTH(V23),1)</f>
        <v>1</v>
      </c>
      <c r="BG23" s="5">
        <f>IF(I23="",0,IFERROR(DATEDIF(BE23,BF23,"m"),0))</f>
        <v>0</v>
      </c>
      <c r="BH23" s="5">
        <f>IF(BG23=0,0,1)</f>
        <v>0</v>
      </c>
      <c r="BI23">
        <f>ROUNDDOWN((BG23+BH23)/12,0)</f>
        <v>0</v>
      </c>
      <c r="BJ23">
        <f>BG23+BH23-12*BI23</f>
        <v>0</v>
      </c>
      <c r="BL23" s="767"/>
      <c r="BM23" s="139"/>
      <c r="BN23" s="140"/>
      <c r="BO23" s="140"/>
      <c r="BP23" s="139"/>
      <c r="BQ23" s="139"/>
      <c r="BR23" s="139"/>
      <c r="BS23" s="139"/>
      <c r="BT23" s="139"/>
      <c r="BU23" s="139"/>
      <c r="BV23" s="139"/>
    </row>
    <row r="24" spans="1:74" s="5" customFormat="1" ht="24" customHeight="1" thickBot="1">
      <c r="A24" s="139"/>
      <c r="B24" s="744" t="s">
        <v>85</v>
      </c>
      <c r="C24" s="745"/>
      <c r="D24" s="745"/>
      <c r="E24" s="745"/>
      <c r="F24" s="745"/>
      <c r="G24" s="745"/>
      <c r="H24" s="746"/>
      <c r="I24" s="747"/>
      <c r="J24" s="748"/>
      <c r="K24" s="748"/>
      <c r="L24" s="748"/>
      <c r="M24" s="748"/>
      <c r="N24" s="748"/>
      <c r="O24" s="748"/>
      <c r="P24" s="748"/>
      <c r="Q24" s="748"/>
      <c r="R24" s="748"/>
      <c r="S24" s="745" t="s">
        <v>81</v>
      </c>
      <c r="T24" s="745"/>
      <c r="U24" s="745"/>
      <c r="V24" s="714"/>
      <c r="W24" s="714"/>
      <c r="X24" s="714"/>
      <c r="Y24" s="714"/>
      <c r="Z24" s="714"/>
      <c r="AA24" s="714"/>
      <c r="AB24" s="714"/>
      <c r="AC24" s="714"/>
      <c r="AD24" s="714"/>
      <c r="AE24" s="715"/>
      <c r="AF24" s="547" t="s">
        <v>86</v>
      </c>
      <c r="AG24" s="548"/>
      <c r="AH24" s="548"/>
      <c r="AI24" s="548"/>
      <c r="AJ24" s="548"/>
      <c r="AK24" s="548"/>
      <c r="AL24" s="550"/>
      <c r="AM24" s="749" t="str">
        <f>IF(OR(I24="",V24=""),"",IFERROR(BI24,""))</f>
        <v/>
      </c>
      <c r="AN24" s="709"/>
      <c r="AO24" s="709"/>
      <c r="AP24" s="709"/>
      <c r="AQ24" s="709"/>
      <c r="AR24" s="709"/>
      <c r="AS24" s="548" t="s">
        <v>10</v>
      </c>
      <c r="AT24" s="548"/>
      <c r="AU24" s="548"/>
      <c r="AV24" s="709" t="str">
        <f>IF(OR(I24="",V24=""),"",IFERROR(BJ24,""))</f>
        <v/>
      </c>
      <c r="AW24" s="709"/>
      <c r="AX24" s="709"/>
      <c r="AY24" s="709"/>
      <c r="AZ24" s="709"/>
      <c r="BA24" s="548" t="s">
        <v>21</v>
      </c>
      <c r="BB24" s="548"/>
      <c r="BC24" s="750"/>
      <c r="BD24" s="5" t="str">
        <f>IF(I24="","",IF(I24&lt;V23,"重複",""))</f>
        <v/>
      </c>
      <c r="BE24" s="6">
        <f>DATE(YEAR(I24),MONTH(I24),1)</f>
        <v>1</v>
      </c>
      <c r="BF24" s="6">
        <f>DATE(YEAR(V24),MONTH(V24),1)</f>
        <v>1</v>
      </c>
      <c r="BG24" s="5">
        <f>IF(I24="",0,IFERROR(DATEDIF(BE24,BF24,"m"),0))</f>
        <v>0</v>
      </c>
      <c r="BH24" s="5">
        <f>IF(BG24=0,0,1)</f>
        <v>0</v>
      </c>
      <c r="BI24">
        <f>ROUNDDOWN((BG24+BH24)/12,0)</f>
        <v>0</v>
      </c>
      <c r="BJ24">
        <f>BG24+BH24-12*BI24</f>
        <v>0</v>
      </c>
      <c r="BL24" s="767"/>
      <c r="BM24" s="139"/>
      <c r="BN24" s="139"/>
      <c r="BO24" s="140"/>
      <c r="BP24" s="139"/>
      <c r="BQ24" s="139"/>
      <c r="BR24" s="139"/>
      <c r="BS24" s="139"/>
      <c r="BT24" s="139"/>
      <c r="BU24" s="139"/>
      <c r="BV24" s="139"/>
    </row>
    <row r="25" spans="1:74" s="5" customFormat="1" ht="24" customHeight="1" thickBot="1">
      <c r="A25" s="139"/>
      <c r="B25" s="770" t="str">
        <f>IF(RIGHT(BL25,9)="一致していません。","★経験年数要確認","")</f>
        <v/>
      </c>
      <c r="C25" s="770"/>
      <c r="D25" s="770"/>
      <c r="E25" s="770"/>
      <c r="F25" s="770"/>
      <c r="G25" s="770"/>
      <c r="H25" s="770"/>
      <c r="I25" s="770"/>
      <c r="J25" s="770"/>
      <c r="K25" s="770"/>
      <c r="L25" s="770"/>
      <c r="M25" s="770"/>
      <c r="N25" s="770"/>
      <c r="O25" s="770"/>
      <c r="P25" s="770"/>
      <c r="Q25" s="770"/>
      <c r="R25" s="770"/>
      <c r="S25" s="770"/>
      <c r="T25" s="770"/>
      <c r="U25" s="771"/>
      <c r="V25" s="751" t="s">
        <v>87</v>
      </c>
      <c r="W25" s="752"/>
      <c r="X25" s="752"/>
      <c r="Y25" s="752"/>
      <c r="Z25" s="752"/>
      <c r="AA25" s="752"/>
      <c r="AB25" s="752"/>
      <c r="AC25" s="752"/>
      <c r="AD25" s="752"/>
      <c r="AE25" s="752"/>
      <c r="AF25" s="752"/>
      <c r="AG25" s="752"/>
      <c r="AH25" s="752"/>
      <c r="AI25" s="752"/>
      <c r="AJ25" s="752"/>
      <c r="AK25" s="752"/>
      <c r="AL25" s="753"/>
      <c r="AM25" s="754" t="str">
        <f>IF(AND(AM22="",AM23="",AM24=""),"",IFERROR(BI25,""))</f>
        <v/>
      </c>
      <c r="AN25" s="755"/>
      <c r="AO25" s="755"/>
      <c r="AP25" s="755"/>
      <c r="AQ25" s="755"/>
      <c r="AR25" s="755"/>
      <c r="AS25" s="745" t="s">
        <v>10</v>
      </c>
      <c r="AT25" s="745"/>
      <c r="AU25" s="745"/>
      <c r="AV25" s="755" t="str">
        <f>IF(AND(AV22="",AV23="",AV24=""),"",IFERROR(BJ25,""))</f>
        <v/>
      </c>
      <c r="AW25" s="755"/>
      <c r="AX25" s="755"/>
      <c r="AY25" s="755"/>
      <c r="AZ25" s="755"/>
      <c r="BA25" s="745" t="s">
        <v>21</v>
      </c>
      <c r="BB25" s="745"/>
      <c r="BC25" s="756"/>
      <c r="BD25" s="5">
        <f>COUNTIF(BD22:BD24,"重複")</f>
        <v>0</v>
      </c>
      <c r="BE25" s="6"/>
      <c r="BF25" s="6"/>
      <c r="BG25" s="5">
        <f>SUM(BG22:BG24)</f>
        <v>0</v>
      </c>
      <c r="BH25" s="5">
        <f>SUM(BH22:BH24)</f>
        <v>0</v>
      </c>
      <c r="BI25">
        <f>ROUNDDOWN((BG25+BH25)/12,0)</f>
        <v>0</v>
      </c>
      <c r="BJ25">
        <f>BG25+BH25-12*BI25</f>
        <v>0</v>
      </c>
      <c r="BK25" s="83">
        <f>BG25+BH25</f>
        <v>0</v>
      </c>
      <c r="BL25" s="167" t="str">
        <f>IF(BG25=0,"",IF(BK25=様式１!BH31,様式2!BE50,様式2!BE51))</f>
        <v/>
      </c>
      <c r="BM25" s="139"/>
      <c r="BN25" s="139"/>
      <c r="BO25" s="139"/>
      <c r="BP25" s="139"/>
      <c r="BQ25" s="139"/>
      <c r="BR25" s="139"/>
      <c r="BS25" s="139"/>
      <c r="BT25" s="139"/>
      <c r="BU25" s="139"/>
      <c r="BV25" s="139"/>
    </row>
    <row r="26" spans="1:74" s="5" customFormat="1" ht="4.5" customHeight="1" thickBot="1">
      <c r="A26" s="139"/>
      <c r="B26" s="528"/>
      <c r="C26" s="528"/>
      <c r="D26" s="528"/>
      <c r="E26" s="528"/>
      <c r="F26" s="528"/>
      <c r="G26" s="528"/>
      <c r="H26" s="528"/>
      <c r="I26" s="528"/>
      <c r="J26" s="528"/>
      <c r="K26" s="528"/>
      <c r="L26" s="528"/>
      <c r="M26" s="528"/>
      <c r="N26" s="528"/>
      <c r="O26" s="528"/>
      <c r="P26" s="528"/>
      <c r="Q26" s="528"/>
      <c r="R26" s="528"/>
      <c r="S26" s="528"/>
      <c r="T26" s="528"/>
      <c r="U26" s="528"/>
      <c r="V26" s="528"/>
      <c r="W26" s="528"/>
      <c r="X26" s="528"/>
      <c r="Y26" s="528"/>
      <c r="Z26" s="528"/>
      <c r="AA26" s="528"/>
      <c r="AB26" s="528"/>
      <c r="AC26" s="759"/>
      <c r="AD26" s="759"/>
      <c r="AE26" s="759"/>
      <c r="AF26" s="760"/>
      <c r="AG26" s="760"/>
      <c r="AH26" s="760"/>
      <c r="AI26" s="760"/>
      <c r="AJ26" s="760"/>
      <c r="AK26" s="760"/>
      <c r="AL26" s="528"/>
      <c r="AM26" s="528"/>
      <c r="AN26" s="760"/>
      <c r="AO26" s="760"/>
      <c r="AP26" s="760"/>
      <c r="AQ26" s="760"/>
      <c r="AR26" s="760"/>
      <c r="AS26" s="760"/>
      <c r="AU26" s="760"/>
      <c r="AV26" s="760"/>
      <c r="AW26" s="760"/>
      <c r="AX26" s="760"/>
      <c r="AY26" s="760"/>
      <c r="AZ26" s="760"/>
      <c r="BB26" s="757"/>
      <c r="BC26" s="757"/>
      <c r="BE26" s="6"/>
      <c r="BF26" s="6"/>
      <c r="BL26" s="167"/>
      <c r="BM26" s="139"/>
      <c r="BN26" s="139"/>
      <c r="BO26" s="139"/>
      <c r="BP26" s="139"/>
      <c r="BQ26" s="139"/>
      <c r="BR26" s="139"/>
      <c r="BS26" s="139"/>
      <c r="BT26" s="139"/>
      <c r="BU26" s="139"/>
      <c r="BV26" s="139"/>
    </row>
    <row r="27" spans="1:74" ht="20.25" customHeight="1">
      <c r="B27" s="726" t="s">
        <v>88</v>
      </c>
      <c r="C27" s="727"/>
      <c r="D27" s="727"/>
      <c r="E27" s="727"/>
      <c r="F27" s="727"/>
      <c r="G27" s="727"/>
      <c r="H27" s="727"/>
      <c r="I27" s="727"/>
      <c r="J27" s="727"/>
      <c r="K27" s="727"/>
      <c r="L27" s="727"/>
      <c r="M27" s="727"/>
      <c r="N27" s="727"/>
      <c r="O27" s="727"/>
      <c r="P27" s="727"/>
      <c r="Q27" s="727"/>
      <c r="R27" s="727"/>
      <c r="S27" s="727"/>
      <c r="T27" s="727"/>
      <c r="U27" s="727"/>
      <c r="V27" s="727"/>
      <c r="W27" s="727"/>
      <c r="X27" s="727"/>
      <c r="Y27" s="727"/>
      <c r="Z27" s="727"/>
      <c r="AA27" s="727"/>
      <c r="AB27" s="727"/>
      <c r="AC27" s="727"/>
      <c r="AD27" s="727"/>
      <c r="AE27" s="727"/>
      <c r="AF27" s="727"/>
      <c r="AG27" s="727"/>
      <c r="AH27" s="727"/>
      <c r="AI27" s="727"/>
      <c r="AJ27" s="727"/>
      <c r="AK27" s="727"/>
      <c r="AL27" s="727"/>
      <c r="AM27" s="727"/>
      <c r="AN27" s="727"/>
      <c r="AO27" s="727"/>
      <c r="AP27" s="727"/>
      <c r="AQ27" s="727"/>
      <c r="AR27" s="727"/>
      <c r="AS27" s="727"/>
      <c r="AT27" s="727"/>
      <c r="AU27" s="727"/>
      <c r="AV27" s="727"/>
      <c r="AW27" s="727"/>
      <c r="AX27" s="727"/>
      <c r="AY27" s="727"/>
      <c r="AZ27" s="727"/>
      <c r="BA27" s="727"/>
      <c r="BB27" s="727"/>
      <c r="BC27" s="729"/>
    </row>
    <row r="28" spans="1:74" s="5" customFormat="1" ht="24" customHeight="1">
      <c r="A28" s="139"/>
      <c r="B28" s="711" t="s">
        <v>80</v>
      </c>
      <c r="C28" s="482"/>
      <c r="D28" s="482"/>
      <c r="E28" s="482"/>
      <c r="F28" s="482"/>
      <c r="G28" s="482"/>
      <c r="H28" s="483"/>
      <c r="I28" s="758"/>
      <c r="J28" s="714"/>
      <c r="K28" s="714"/>
      <c r="L28" s="714"/>
      <c r="M28" s="714"/>
      <c r="N28" s="714"/>
      <c r="O28" s="714"/>
      <c r="P28" s="714"/>
      <c r="Q28" s="714"/>
      <c r="R28" s="714"/>
      <c r="S28" s="548" t="s">
        <v>81</v>
      </c>
      <c r="T28" s="548"/>
      <c r="U28" s="548"/>
      <c r="V28" s="714"/>
      <c r="W28" s="714"/>
      <c r="X28" s="714"/>
      <c r="Y28" s="714"/>
      <c r="Z28" s="714"/>
      <c r="AA28" s="714"/>
      <c r="AB28" s="714"/>
      <c r="AC28" s="714"/>
      <c r="AD28" s="714"/>
      <c r="AE28" s="715"/>
      <c r="AF28" s="733" t="s">
        <v>82</v>
      </c>
      <c r="AG28" s="482"/>
      <c r="AH28" s="482"/>
      <c r="AI28" s="482"/>
      <c r="AJ28" s="482"/>
      <c r="AK28" s="482"/>
      <c r="AL28" s="483"/>
      <c r="AM28" s="749" t="str">
        <f>IF(OR(I28="",V28=""),"",IFERROR(BI28,""))</f>
        <v/>
      </c>
      <c r="AN28" s="709"/>
      <c r="AO28" s="709"/>
      <c r="AP28" s="709"/>
      <c r="AQ28" s="709"/>
      <c r="AR28" s="709"/>
      <c r="AS28" s="482" t="s">
        <v>10</v>
      </c>
      <c r="AT28" s="482"/>
      <c r="AU28" s="482"/>
      <c r="AV28" s="709" t="str">
        <f>IF(OR(I28="",V28=""),"",IFERROR(BJ28,""))</f>
        <v/>
      </c>
      <c r="AW28" s="709"/>
      <c r="AX28" s="709"/>
      <c r="AY28" s="709"/>
      <c r="AZ28" s="709"/>
      <c r="BA28" s="482" t="s">
        <v>21</v>
      </c>
      <c r="BB28" s="482"/>
      <c r="BC28" s="710"/>
      <c r="BE28" s="6">
        <f>DATE(YEAR(I28),MONTH(I28),1)</f>
        <v>1</v>
      </c>
      <c r="BF28" s="6">
        <f>DATE(YEAR(V28),MONTH(V28),1)</f>
        <v>1</v>
      </c>
      <c r="BG28" s="5">
        <f>IF(I28="",0,IFERROR(DATEDIF(BE28,BF28,"m"),0))</f>
        <v>0</v>
      </c>
      <c r="BH28" s="5">
        <f>IF(BG28=0,0,1)</f>
        <v>0</v>
      </c>
      <c r="BI28">
        <f>ROUNDDOWN((BG28+BH28)/12,0)</f>
        <v>0</v>
      </c>
      <c r="BJ28">
        <f>BG28+BH28-12*BI28</f>
        <v>0</v>
      </c>
      <c r="BL28" s="767" t="str">
        <f>IF(BD31&gt;0,"職長の就労期間が重複している箇所があります。古い順に重複しないよう入力してください。","")</f>
        <v/>
      </c>
      <c r="BM28" s="140"/>
      <c r="BN28" s="140"/>
      <c r="BO28" s="140"/>
      <c r="BP28" s="139"/>
      <c r="BQ28" s="139"/>
      <c r="BR28" s="139"/>
      <c r="BS28" s="139"/>
      <c r="BT28" s="139"/>
      <c r="BU28" s="139"/>
      <c r="BV28" s="139"/>
    </row>
    <row r="29" spans="1:74" s="5" customFormat="1" ht="24" customHeight="1">
      <c r="A29" s="139"/>
      <c r="B29" s="711" t="s">
        <v>83</v>
      </c>
      <c r="C29" s="482"/>
      <c r="D29" s="482"/>
      <c r="E29" s="482"/>
      <c r="F29" s="482"/>
      <c r="G29" s="482"/>
      <c r="H29" s="483"/>
      <c r="I29" s="758"/>
      <c r="J29" s="714"/>
      <c r="K29" s="714"/>
      <c r="L29" s="714"/>
      <c r="M29" s="714"/>
      <c r="N29" s="714"/>
      <c r="O29" s="714"/>
      <c r="P29" s="714"/>
      <c r="Q29" s="714"/>
      <c r="R29" s="714"/>
      <c r="S29" s="548" t="s">
        <v>81</v>
      </c>
      <c r="T29" s="548"/>
      <c r="U29" s="548"/>
      <c r="V29" s="714"/>
      <c r="W29" s="714"/>
      <c r="X29" s="714"/>
      <c r="Y29" s="714"/>
      <c r="Z29" s="714"/>
      <c r="AA29" s="714"/>
      <c r="AB29" s="714"/>
      <c r="AC29" s="714"/>
      <c r="AD29" s="714"/>
      <c r="AE29" s="715"/>
      <c r="AF29" s="733" t="s">
        <v>84</v>
      </c>
      <c r="AG29" s="482"/>
      <c r="AH29" s="482"/>
      <c r="AI29" s="482"/>
      <c r="AJ29" s="482"/>
      <c r="AK29" s="482"/>
      <c r="AL29" s="483"/>
      <c r="AM29" s="749" t="str">
        <f>IF(OR(I29="",V29=""),"",IFERROR(BI29,""))</f>
        <v/>
      </c>
      <c r="AN29" s="709"/>
      <c r="AO29" s="709"/>
      <c r="AP29" s="709"/>
      <c r="AQ29" s="709"/>
      <c r="AR29" s="709"/>
      <c r="AS29" s="482" t="s">
        <v>10</v>
      </c>
      <c r="AT29" s="482"/>
      <c r="AU29" s="482"/>
      <c r="AV29" s="709" t="str">
        <f>IF(OR(I29="",V29=""),"",IFERROR(BJ29,""))</f>
        <v/>
      </c>
      <c r="AW29" s="709"/>
      <c r="AX29" s="709"/>
      <c r="AY29" s="709"/>
      <c r="AZ29" s="709"/>
      <c r="BA29" s="482" t="s">
        <v>21</v>
      </c>
      <c r="BB29" s="482"/>
      <c r="BC29" s="710"/>
      <c r="BD29" s="5" t="str">
        <f>IF(I29="","",IF(I29&lt;V28,"重複",""))</f>
        <v/>
      </c>
      <c r="BE29" s="6">
        <f>DATE(YEAR(I29),MONTH(I29),1)</f>
        <v>1</v>
      </c>
      <c r="BF29" s="6">
        <f>DATE(YEAR(V29),MONTH(V29),1)</f>
        <v>1</v>
      </c>
      <c r="BG29" s="5">
        <f>IF(I29="",0,IFERROR(DATEDIF(BE29,BF29,"m"),0))</f>
        <v>0</v>
      </c>
      <c r="BH29" s="5">
        <f>IF(BG29=0,0,1)</f>
        <v>0</v>
      </c>
      <c r="BI29">
        <f>ROUNDDOWN((BG29+BH29)/12,0)</f>
        <v>0</v>
      </c>
      <c r="BJ29">
        <f>BG29+BH29-12*BI29</f>
        <v>0</v>
      </c>
      <c r="BL29" s="767"/>
      <c r="BM29" s="139"/>
      <c r="BN29" s="140"/>
      <c r="BO29" s="140"/>
      <c r="BP29" s="139"/>
      <c r="BQ29" s="139"/>
      <c r="BR29" s="139"/>
      <c r="BS29" s="139"/>
      <c r="BT29" s="139"/>
      <c r="BU29" s="139"/>
      <c r="BV29" s="139"/>
    </row>
    <row r="30" spans="1:74" s="5" customFormat="1" ht="24" customHeight="1" thickBot="1">
      <c r="A30" s="139"/>
      <c r="B30" s="744" t="s">
        <v>85</v>
      </c>
      <c r="C30" s="745"/>
      <c r="D30" s="745"/>
      <c r="E30" s="745"/>
      <c r="F30" s="745"/>
      <c r="G30" s="745"/>
      <c r="H30" s="746"/>
      <c r="I30" s="747"/>
      <c r="J30" s="748"/>
      <c r="K30" s="748"/>
      <c r="L30" s="748"/>
      <c r="M30" s="748"/>
      <c r="N30" s="748"/>
      <c r="O30" s="748"/>
      <c r="P30" s="748"/>
      <c r="Q30" s="748"/>
      <c r="R30" s="748"/>
      <c r="S30" s="745" t="s">
        <v>81</v>
      </c>
      <c r="T30" s="745"/>
      <c r="U30" s="745"/>
      <c r="V30" s="714"/>
      <c r="W30" s="714"/>
      <c r="X30" s="714"/>
      <c r="Y30" s="714"/>
      <c r="Z30" s="714"/>
      <c r="AA30" s="714"/>
      <c r="AB30" s="714"/>
      <c r="AC30" s="714"/>
      <c r="AD30" s="714"/>
      <c r="AE30" s="715"/>
      <c r="AF30" s="547" t="s">
        <v>86</v>
      </c>
      <c r="AG30" s="548"/>
      <c r="AH30" s="548"/>
      <c r="AI30" s="548"/>
      <c r="AJ30" s="548"/>
      <c r="AK30" s="548"/>
      <c r="AL30" s="550"/>
      <c r="AM30" s="749" t="str">
        <f>IF(OR(I30="",V30=""),"",IFERROR(BI30,""))</f>
        <v/>
      </c>
      <c r="AN30" s="709"/>
      <c r="AO30" s="709"/>
      <c r="AP30" s="709"/>
      <c r="AQ30" s="709"/>
      <c r="AR30" s="709"/>
      <c r="AS30" s="548" t="s">
        <v>10</v>
      </c>
      <c r="AT30" s="548"/>
      <c r="AU30" s="548"/>
      <c r="AV30" s="709" t="str">
        <f>IF(OR(I30="",V30=""),"",IFERROR(BJ30,""))</f>
        <v/>
      </c>
      <c r="AW30" s="709"/>
      <c r="AX30" s="709"/>
      <c r="AY30" s="709"/>
      <c r="AZ30" s="709"/>
      <c r="BA30" s="548" t="s">
        <v>21</v>
      </c>
      <c r="BB30" s="548"/>
      <c r="BC30" s="750"/>
      <c r="BD30" s="5" t="str">
        <f>IF(I30="","",IF(I30&lt;V29,"重複",""))</f>
        <v/>
      </c>
      <c r="BE30" s="6">
        <f>DATE(YEAR(I30),MONTH(I30),1)</f>
        <v>1</v>
      </c>
      <c r="BF30" s="6">
        <f>DATE(YEAR(V30),MONTH(V30),1)</f>
        <v>1</v>
      </c>
      <c r="BG30" s="5">
        <f>IF(I30="",0,IFERROR(DATEDIF(BE30,BF30,"m"),0))</f>
        <v>0</v>
      </c>
      <c r="BH30" s="5">
        <f>IF(BG30=0,0,1)</f>
        <v>0</v>
      </c>
      <c r="BI30">
        <f>ROUNDDOWN((BG30+BH30)/12,0)</f>
        <v>0</v>
      </c>
      <c r="BJ30">
        <f>BG30+BH30-12*BI30</f>
        <v>0</v>
      </c>
      <c r="BL30" s="767"/>
      <c r="BM30" s="139"/>
      <c r="BN30" s="139"/>
      <c r="BO30" s="140"/>
      <c r="BP30" s="139"/>
      <c r="BQ30" s="139"/>
      <c r="BR30" s="139"/>
      <c r="BS30" s="139"/>
      <c r="BT30" s="139"/>
      <c r="BU30" s="139"/>
      <c r="BV30" s="139"/>
    </row>
    <row r="31" spans="1:74" s="5" customFormat="1" ht="24" customHeight="1" thickBot="1">
      <c r="A31" s="139"/>
      <c r="B31" s="768" t="str">
        <f>IF(I28="","",IF(I28&lt;I22,"職長の就労開始年月を確認ください。",""))</f>
        <v/>
      </c>
      <c r="C31" s="768"/>
      <c r="D31" s="768"/>
      <c r="E31" s="768"/>
      <c r="F31" s="768"/>
      <c r="G31" s="768"/>
      <c r="H31" s="768"/>
      <c r="I31" s="768"/>
      <c r="J31" s="768"/>
      <c r="K31" s="768"/>
      <c r="L31" s="768"/>
      <c r="M31" s="768"/>
      <c r="N31" s="768"/>
      <c r="O31" s="768"/>
      <c r="P31" s="768"/>
      <c r="Q31" s="768"/>
      <c r="R31" s="768"/>
      <c r="S31" s="768"/>
      <c r="T31" s="768"/>
      <c r="U31" s="769"/>
      <c r="V31" s="751" t="s">
        <v>89</v>
      </c>
      <c r="W31" s="752"/>
      <c r="X31" s="752"/>
      <c r="Y31" s="752"/>
      <c r="Z31" s="752"/>
      <c r="AA31" s="752"/>
      <c r="AB31" s="752"/>
      <c r="AC31" s="752"/>
      <c r="AD31" s="752"/>
      <c r="AE31" s="752"/>
      <c r="AF31" s="752"/>
      <c r="AG31" s="752"/>
      <c r="AH31" s="752"/>
      <c r="AI31" s="752"/>
      <c r="AJ31" s="752"/>
      <c r="AK31" s="752"/>
      <c r="AL31" s="753"/>
      <c r="AM31" s="754" t="str">
        <f>IF(AND(AM28="",AM29="",AM30=""),"",IFERROR(BI31,""))</f>
        <v/>
      </c>
      <c r="AN31" s="755"/>
      <c r="AO31" s="755"/>
      <c r="AP31" s="755"/>
      <c r="AQ31" s="755"/>
      <c r="AR31" s="755"/>
      <c r="AS31" s="745" t="s">
        <v>10</v>
      </c>
      <c r="AT31" s="745"/>
      <c r="AU31" s="745"/>
      <c r="AV31" s="755" t="str">
        <f>IF(AND(AV28="",AV29="",AV30=""),"",IFERROR(BJ31,""))</f>
        <v/>
      </c>
      <c r="AW31" s="755"/>
      <c r="AX31" s="755"/>
      <c r="AY31" s="755"/>
      <c r="AZ31" s="755"/>
      <c r="BA31" s="745" t="s">
        <v>21</v>
      </c>
      <c r="BB31" s="745"/>
      <c r="BC31" s="756"/>
      <c r="BD31" s="5">
        <f>COUNTIF(BD28:BD30,"重複")</f>
        <v>0</v>
      </c>
      <c r="BE31" s="6"/>
      <c r="BF31" s="6"/>
      <c r="BG31" s="5">
        <f>SUM(BG28:BG30)</f>
        <v>0</v>
      </c>
      <c r="BH31" s="5">
        <f>SUM(BH28:BH30)</f>
        <v>0</v>
      </c>
      <c r="BI31">
        <f>ROUNDDOWN((BG31+BH31)/12,0)</f>
        <v>0</v>
      </c>
      <c r="BJ31">
        <f>BG31+BH31-12*BI31</f>
        <v>0</v>
      </c>
      <c r="BK31" s="83">
        <f>BG31+BH31</f>
        <v>0</v>
      </c>
      <c r="BL31" s="167" t="str">
        <f>IF(BG31=0,"",IF(BK31=様式１!BH35,様式2!BE52,様式2!BE53))</f>
        <v/>
      </c>
      <c r="BM31" s="139"/>
      <c r="BN31" s="139"/>
      <c r="BO31" s="139"/>
      <c r="BP31" s="139"/>
      <c r="BQ31" s="139"/>
      <c r="BR31" s="139"/>
      <c r="BS31" s="139"/>
      <c r="BT31" s="139"/>
      <c r="BU31" s="139"/>
      <c r="BV31" s="139"/>
    </row>
    <row r="32" spans="1:74" s="5" customFormat="1" ht="4.5" customHeight="1" thickBot="1">
      <c r="A32" s="139"/>
      <c r="B32" s="528"/>
      <c r="C32" s="528"/>
      <c r="D32" s="528"/>
      <c r="E32" s="528"/>
      <c r="F32" s="528"/>
      <c r="G32" s="528"/>
      <c r="H32" s="528"/>
      <c r="I32" s="528"/>
      <c r="J32" s="528"/>
      <c r="K32" s="528"/>
      <c r="L32" s="528"/>
      <c r="M32" s="528"/>
      <c r="N32" s="528"/>
      <c r="O32" s="528"/>
      <c r="P32" s="528"/>
      <c r="Q32" s="528"/>
      <c r="R32" s="528"/>
      <c r="S32" s="528"/>
      <c r="T32" s="528"/>
      <c r="U32" s="528"/>
      <c r="V32" s="528"/>
      <c r="W32" s="528"/>
      <c r="X32" s="528"/>
      <c r="Y32" s="528"/>
      <c r="Z32" s="528"/>
      <c r="AA32" s="528"/>
      <c r="AB32" s="528"/>
      <c r="AC32" s="759"/>
      <c r="AD32" s="759"/>
      <c r="AE32" s="759"/>
      <c r="AF32" s="760"/>
      <c r="AG32" s="760"/>
      <c r="AH32" s="760"/>
      <c r="AI32" s="760"/>
      <c r="AJ32" s="760"/>
      <c r="AK32" s="760"/>
      <c r="AL32" s="528"/>
      <c r="AM32" s="528"/>
      <c r="AN32" s="760"/>
      <c r="AO32" s="760"/>
      <c r="AP32" s="760"/>
      <c r="AQ32" s="760"/>
      <c r="AR32" s="760"/>
      <c r="AS32" s="760"/>
      <c r="AU32" s="760"/>
      <c r="AV32" s="760"/>
      <c r="AW32" s="760"/>
      <c r="AX32" s="760"/>
      <c r="AY32" s="760"/>
      <c r="AZ32" s="760"/>
      <c r="BB32" s="757"/>
      <c r="BC32" s="757"/>
      <c r="BE32" s="6"/>
      <c r="BF32" s="6"/>
      <c r="BL32" s="167"/>
      <c r="BM32" s="139"/>
      <c r="BN32" s="139"/>
      <c r="BO32" s="139"/>
      <c r="BP32" s="139"/>
      <c r="BQ32" s="139"/>
      <c r="BR32" s="139"/>
      <c r="BS32" s="139"/>
      <c r="BT32" s="139"/>
      <c r="BU32" s="139"/>
      <c r="BV32" s="139"/>
    </row>
    <row r="33" spans="1:74" ht="20.25" customHeight="1">
      <c r="B33" s="726" t="s">
        <v>90</v>
      </c>
      <c r="C33" s="727"/>
      <c r="D33" s="727"/>
      <c r="E33" s="727"/>
      <c r="F33" s="727"/>
      <c r="G33" s="727"/>
      <c r="H33" s="727"/>
      <c r="I33" s="727"/>
      <c r="J33" s="727"/>
      <c r="K33" s="727"/>
      <c r="L33" s="727"/>
      <c r="M33" s="727"/>
      <c r="N33" s="727"/>
      <c r="O33" s="727"/>
      <c r="P33" s="727"/>
      <c r="Q33" s="727"/>
      <c r="R33" s="727"/>
      <c r="S33" s="727"/>
      <c r="T33" s="727"/>
      <c r="U33" s="727"/>
      <c r="V33" s="727"/>
      <c r="W33" s="727"/>
      <c r="X33" s="727"/>
      <c r="Y33" s="727"/>
      <c r="Z33" s="727"/>
      <c r="AA33" s="727"/>
      <c r="AB33" s="727"/>
      <c r="AC33" s="727"/>
      <c r="AD33" s="727"/>
      <c r="AE33" s="727"/>
      <c r="AF33" s="727"/>
      <c r="AG33" s="727"/>
      <c r="AH33" s="727"/>
      <c r="AI33" s="727"/>
      <c r="AJ33" s="727"/>
      <c r="AK33" s="727"/>
      <c r="AL33" s="727"/>
      <c r="AM33" s="727"/>
      <c r="AN33" s="727"/>
      <c r="AO33" s="727"/>
      <c r="AP33" s="727"/>
      <c r="AQ33" s="727"/>
      <c r="AR33" s="727"/>
      <c r="AS33" s="727"/>
      <c r="AT33" s="727"/>
      <c r="AU33" s="727"/>
      <c r="AV33" s="727"/>
      <c r="AW33" s="727"/>
      <c r="AX33" s="727"/>
      <c r="AY33" s="727"/>
      <c r="AZ33" s="727"/>
      <c r="BA33" s="727"/>
      <c r="BB33" s="727"/>
      <c r="BC33" s="729"/>
    </row>
    <row r="34" spans="1:74" s="5" customFormat="1" ht="24" customHeight="1">
      <c r="A34" s="139"/>
      <c r="B34" s="711" t="s">
        <v>80</v>
      </c>
      <c r="C34" s="482"/>
      <c r="D34" s="482"/>
      <c r="E34" s="482"/>
      <c r="F34" s="482"/>
      <c r="G34" s="482"/>
      <c r="H34" s="483"/>
      <c r="I34" s="758"/>
      <c r="J34" s="714"/>
      <c r="K34" s="714"/>
      <c r="L34" s="714"/>
      <c r="M34" s="714"/>
      <c r="N34" s="714"/>
      <c r="O34" s="714"/>
      <c r="P34" s="714"/>
      <c r="Q34" s="714"/>
      <c r="R34" s="714"/>
      <c r="S34" s="548" t="s">
        <v>81</v>
      </c>
      <c r="T34" s="548"/>
      <c r="U34" s="548"/>
      <c r="V34" s="714"/>
      <c r="W34" s="714"/>
      <c r="X34" s="714"/>
      <c r="Y34" s="714"/>
      <c r="Z34" s="714"/>
      <c r="AA34" s="714"/>
      <c r="AB34" s="714"/>
      <c r="AC34" s="714"/>
      <c r="AD34" s="714"/>
      <c r="AE34" s="715"/>
      <c r="AF34" s="733" t="s">
        <v>82</v>
      </c>
      <c r="AG34" s="482"/>
      <c r="AH34" s="482"/>
      <c r="AI34" s="482"/>
      <c r="AJ34" s="482"/>
      <c r="AK34" s="482"/>
      <c r="AL34" s="483"/>
      <c r="AM34" s="749" t="str">
        <f>IF(OR(I34="",V34=""),"",IFERROR(BI34,""))</f>
        <v/>
      </c>
      <c r="AN34" s="709"/>
      <c r="AO34" s="709"/>
      <c r="AP34" s="709"/>
      <c r="AQ34" s="709"/>
      <c r="AR34" s="709"/>
      <c r="AS34" s="482" t="s">
        <v>10</v>
      </c>
      <c r="AT34" s="482"/>
      <c r="AU34" s="482"/>
      <c r="AV34" s="709" t="str">
        <f>IF(OR(I34="",V34=""),"",IFERROR(BJ34,""))</f>
        <v/>
      </c>
      <c r="AW34" s="709"/>
      <c r="AX34" s="709"/>
      <c r="AY34" s="709"/>
      <c r="AZ34" s="709"/>
      <c r="BA34" s="482" t="s">
        <v>21</v>
      </c>
      <c r="BB34" s="482"/>
      <c r="BC34" s="710"/>
      <c r="BE34" s="6">
        <f>DATE(YEAR(I34),MONTH(I34),1)</f>
        <v>1</v>
      </c>
      <c r="BF34" s="6">
        <f>DATE(YEAR(V34),MONTH(V34),1)</f>
        <v>1</v>
      </c>
      <c r="BG34" s="5">
        <f>IF(I34="",0,IFERROR(DATEDIF(BE34,BF34,"m"),0))</f>
        <v>0</v>
      </c>
      <c r="BH34" s="5">
        <f>IF(BG34=0,0,1)</f>
        <v>0</v>
      </c>
      <c r="BI34">
        <f>ROUNDDOWN((BG34+BH34)/12,0)</f>
        <v>0</v>
      </c>
      <c r="BJ34">
        <f>BG34+BH34-12*BI34</f>
        <v>0</v>
      </c>
      <c r="BL34" s="767" t="str">
        <f>IF(BD37&gt;0,"班長の就労期間が重複している箇所があります。古い順に重複しないよう入力してください。","")</f>
        <v/>
      </c>
      <c r="BM34" s="140"/>
      <c r="BN34" s="140"/>
      <c r="BO34" s="140"/>
      <c r="BP34" s="139"/>
      <c r="BQ34" s="139"/>
      <c r="BR34" s="139"/>
      <c r="BS34" s="139"/>
      <c r="BT34" s="139"/>
      <c r="BU34" s="139"/>
      <c r="BV34" s="139"/>
    </row>
    <row r="35" spans="1:74" s="5" customFormat="1" ht="24" customHeight="1">
      <c r="A35" s="139"/>
      <c r="B35" s="711" t="s">
        <v>83</v>
      </c>
      <c r="C35" s="482"/>
      <c r="D35" s="482"/>
      <c r="E35" s="482"/>
      <c r="F35" s="482"/>
      <c r="G35" s="482"/>
      <c r="H35" s="483"/>
      <c r="I35" s="758"/>
      <c r="J35" s="714"/>
      <c r="K35" s="714"/>
      <c r="L35" s="714"/>
      <c r="M35" s="714"/>
      <c r="N35" s="714"/>
      <c r="O35" s="714"/>
      <c r="P35" s="714"/>
      <c r="Q35" s="714"/>
      <c r="R35" s="714"/>
      <c r="S35" s="548" t="s">
        <v>81</v>
      </c>
      <c r="T35" s="548"/>
      <c r="U35" s="548"/>
      <c r="V35" s="714"/>
      <c r="W35" s="714"/>
      <c r="X35" s="714"/>
      <c r="Y35" s="714"/>
      <c r="Z35" s="714"/>
      <c r="AA35" s="714"/>
      <c r="AB35" s="714"/>
      <c r="AC35" s="714"/>
      <c r="AD35" s="714"/>
      <c r="AE35" s="715"/>
      <c r="AF35" s="733" t="s">
        <v>84</v>
      </c>
      <c r="AG35" s="482"/>
      <c r="AH35" s="482"/>
      <c r="AI35" s="482"/>
      <c r="AJ35" s="482"/>
      <c r="AK35" s="482"/>
      <c r="AL35" s="483"/>
      <c r="AM35" s="749" t="str">
        <f>IF(OR(I35="",V35=""),"",IFERROR(BI35,""))</f>
        <v/>
      </c>
      <c r="AN35" s="709"/>
      <c r="AO35" s="709"/>
      <c r="AP35" s="709"/>
      <c r="AQ35" s="709"/>
      <c r="AR35" s="709"/>
      <c r="AS35" s="482" t="s">
        <v>10</v>
      </c>
      <c r="AT35" s="482"/>
      <c r="AU35" s="482"/>
      <c r="AV35" s="709" t="str">
        <f>IF(OR(I35="",V35=""),"",IFERROR(BJ35,""))</f>
        <v/>
      </c>
      <c r="AW35" s="709"/>
      <c r="AX35" s="709"/>
      <c r="AY35" s="709"/>
      <c r="AZ35" s="709"/>
      <c r="BA35" s="482" t="s">
        <v>21</v>
      </c>
      <c r="BB35" s="482"/>
      <c r="BC35" s="710"/>
      <c r="BD35" s="5" t="str">
        <f>IF(I35="","",IF(I35&lt;V34,"重複",""))</f>
        <v/>
      </c>
      <c r="BE35" s="6">
        <f>DATE(YEAR(I35),MONTH(I35),1)</f>
        <v>1</v>
      </c>
      <c r="BF35" s="6">
        <f>DATE(YEAR(V35),MONTH(V35),1)</f>
        <v>1</v>
      </c>
      <c r="BG35" s="5">
        <f>IF(I35="",0,IFERROR(DATEDIF(BE35,BF35,"m"),0))</f>
        <v>0</v>
      </c>
      <c r="BH35" s="5">
        <f>IF(BG35=0,0,1)</f>
        <v>0</v>
      </c>
      <c r="BI35">
        <f>ROUNDDOWN((BG35+BH35)/12,0)</f>
        <v>0</v>
      </c>
      <c r="BJ35">
        <f>BG35+BH35-12*BI35</f>
        <v>0</v>
      </c>
      <c r="BL35" s="767"/>
      <c r="BM35" s="139"/>
      <c r="BN35" s="140"/>
      <c r="BO35" s="140"/>
      <c r="BP35" s="139"/>
      <c r="BQ35" s="139"/>
      <c r="BR35" s="139"/>
      <c r="BS35" s="139"/>
      <c r="BT35" s="139"/>
      <c r="BU35" s="139"/>
      <c r="BV35" s="139"/>
    </row>
    <row r="36" spans="1:74" s="5" customFormat="1" ht="24" customHeight="1" thickBot="1">
      <c r="A36" s="139"/>
      <c r="B36" s="744" t="s">
        <v>85</v>
      </c>
      <c r="C36" s="745"/>
      <c r="D36" s="745"/>
      <c r="E36" s="745"/>
      <c r="F36" s="745"/>
      <c r="G36" s="745"/>
      <c r="H36" s="746"/>
      <c r="I36" s="747"/>
      <c r="J36" s="748"/>
      <c r="K36" s="748"/>
      <c r="L36" s="748"/>
      <c r="M36" s="748"/>
      <c r="N36" s="748"/>
      <c r="O36" s="748"/>
      <c r="P36" s="748"/>
      <c r="Q36" s="748"/>
      <c r="R36" s="748"/>
      <c r="S36" s="745" t="s">
        <v>81</v>
      </c>
      <c r="T36" s="745"/>
      <c r="U36" s="745"/>
      <c r="V36" s="714"/>
      <c r="W36" s="714"/>
      <c r="X36" s="714"/>
      <c r="Y36" s="714"/>
      <c r="Z36" s="714"/>
      <c r="AA36" s="714"/>
      <c r="AB36" s="714"/>
      <c r="AC36" s="714"/>
      <c r="AD36" s="714"/>
      <c r="AE36" s="715"/>
      <c r="AF36" s="547" t="s">
        <v>86</v>
      </c>
      <c r="AG36" s="548"/>
      <c r="AH36" s="548"/>
      <c r="AI36" s="548"/>
      <c r="AJ36" s="548"/>
      <c r="AK36" s="548"/>
      <c r="AL36" s="550"/>
      <c r="AM36" s="749" t="str">
        <f>IF(OR(I36="",V36=""),"",IFERROR(BI36,""))</f>
        <v/>
      </c>
      <c r="AN36" s="709"/>
      <c r="AO36" s="709"/>
      <c r="AP36" s="709"/>
      <c r="AQ36" s="709"/>
      <c r="AR36" s="709"/>
      <c r="AS36" s="548" t="s">
        <v>10</v>
      </c>
      <c r="AT36" s="548"/>
      <c r="AU36" s="548"/>
      <c r="AV36" s="709" t="str">
        <f>IF(OR(I36="",V36=""),"",IFERROR(BJ36,""))</f>
        <v/>
      </c>
      <c r="AW36" s="709"/>
      <c r="AX36" s="709"/>
      <c r="AY36" s="709"/>
      <c r="AZ36" s="709"/>
      <c r="BA36" s="548" t="s">
        <v>21</v>
      </c>
      <c r="BB36" s="548"/>
      <c r="BC36" s="750"/>
      <c r="BD36" s="5" t="str">
        <f>IF(I36="","",IF(I36&lt;V35,"重複",""))</f>
        <v/>
      </c>
      <c r="BE36" s="6">
        <f>DATE(YEAR(I36),MONTH(I36),1)</f>
        <v>1</v>
      </c>
      <c r="BF36" s="6">
        <f>DATE(YEAR(V36),MONTH(V36),1)</f>
        <v>1</v>
      </c>
      <c r="BG36" s="5">
        <f>IF(I36="",0,IFERROR(DATEDIF(BE36,BF36,"m"),0))</f>
        <v>0</v>
      </c>
      <c r="BH36" s="5">
        <f>IF(BG36=0,0,1)</f>
        <v>0</v>
      </c>
      <c r="BI36">
        <f>ROUNDDOWN((BG36+BH36)/12,0)</f>
        <v>0</v>
      </c>
      <c r="BJ36">
        <f>BG36+BH36-12*BI36</f>
        <v>0</v>
      </c>
      <c r="BL36" s="767"/>
      <c r="BM36" s="139"/>
      <c r="BN36" s="139"/>
      <c r="BO36" s="140"/>
      <c r="BP36" s="139"/>
      <c r="BQ36" s="139"/>
      <c r="BR36" s="139"/>
      <c r="BS36" s="139"/>
      <c r="BT36" s="139"/>
      <c r="BU36" s="139"/>
      <c r="BV36" s="139"/>
    </row>
    <row r="37" spans="1:74" s="5" customFormat="1" ht="24" customHeight="1" thickBot="1">
      <c r="A37" s="139"/>
      <c r="B37" s="770"/>
      <c r="C37" s="770"/>
      <c r="D37" s="770"/>
      <c r="E37" s="770"/>
      <c r="F37" s="770"/>
      <c r="G37" s="770"/>
      <c r="H37" s="770"/>
      <c r="I37" s="770"/>
      <c r="J37" s="770"/>
      <c r="K37" s="770"/>
      <c r="L37" s="770"/>
      <c r="M37" s="770"/>
      <c r="N37" s="770"/>
      <c r="O37" s="770"/>
      <c r="P37" s="770"/>
      <c r="Q37" s="770"/>
      <c r="R37" s="770"/>
      <c r="S37" s="770"/>
      <c r="T37" s="770"/>
      <c r="U37" s="771"/>
      <c r="V37" s="751" t="s">
        <v>91</v>
      </c>
      <c r="W37" s="752"/>
      <c r="X37" s="752"/>
      <c r="Y37" s="752"/>
      <c r="Z37" s="752"/>
      <c r="AA37" s="752"/>
      <c r="AB37" s="752"/>
      <c r="AC37" s="752"/>
      <c r="AD37" s="752"/>
      <c r="AE37" s="752"/>
      <c r="AF37" s="752"/>
      <c r="AG37" s="752"/>
      <c r="AH37" s="752"/>
      <c r="AI37" s="752"/>
      <c r="AJ37" s="752"/>
      <c r="AK37" s="752"/>
      <c r="AL37" s="753"/>
      <c r="AM37" s="754" t="str">
        <f>IF(AND(AM34="",AM35="",AM36=""),"",IFERROR(BI37,""))</f>
        <v/>
      </c>
      <c r="AN37" s="755"/>
      <c r="AO37" s="755"/>
      <c r="AP37" s="755"/>
      <c r="AQ37" s="755"/>
      <c r="AR37" s="755"/>
      <c r="AS37" s="745" t="s">
        <v>10</v>
      </c>
      <c r="AT37" s="745"/>
      <c r="AU37" s="745"/>
      <c r="AV37" s="755" t="str">
        <f>IF(AND(AV34="",AV35="",AV36=""),"",IFERROR(BJ37,""))</f>
        <v/>
      </c>
      <c r="AW37" s="755"/>
      <c r="AX37" s="755"/>
      <c r="AY37" s="755"/>
      <c r="AZ37" s="755"/>
      <c r="BA37" s="745" t="s">
        <v>21</v>
      </c>
      <c r="BB37" s="745"/>
      <c r="BC37" s="756"/>
      <c r="BD37" s="5">
        <f>COUNTIF(BD34:BD36,"重複")</f>
        <v>0</v>
      </c>
      <c r="BE37" s="6"/>
      <c r="BF37" s="6"/>
      <c r="BG37" s="5">
        <f>SUM(BG34:BG36)</f>
        <v>0</v>
      </c>
      <c r="BH37" s="5">
        <f>SUM(BH34:BH36)</f>
        <v>0</v>
      </c>
      <c r="BI37">
        <f>ROUNDDOWN((BG37+BH37)/12,0)</f>
        <v>0</v>
      </c>
      <c r="BJ37">
        <f>BG37+BH37-12*BI37</f>
        <v>0</v>
      </c>
      <c r="BK37" s="83">
        <f>BG37+BH37</f>
        <v>0</v>
      </c>
      <c r="BL37" s="167" t="str">
        <f>IF(BG37=0,"",IF(BK37=様式１!BH39,様式2!BE54,様式2!BE55))</f>
        <v/>
      </c>
      <c r="BM37" s="139"/>
      <c r="BN37" s="139"/>
      <c r="BO37" s="139"/>
      <c r="BP37" s="139"/>
      <c r="BQ37" s="139"/>
      <c r="BR37" s="139"/>
      <c r="BS37" s="139"/>
      <c r="BT37" s="139"/>
      <c r="BU37" s="139"/>
      <c r="BV37" s="139"/>
    </row>
    <row r="38" spans="1:74" s="5" customFormat="1" ht="4.5" customHeight="1">
      <c r="A38" s="139"/>
      <c r="B38" s="762"/>
      <c r="C38" s="762"/>
      <c r="D38" s="762"/>
      <c r="E38" s="762"/>
      <c r="F38" s="762"/>
      <c r="G38" s="762"/>
      <c r="H38" s="762"/>
      <c r="I38" s="762"/>
      <c r="J38" s="762"/>
      <c r="K38" s="762"/>
      <c r="L38" s="762"/>
      <c r="M38" s="762"/>
      <c r="N38" s="762"/>
      <c r="O38" s="762"/>
      <c r="P38" s="762"/>
      <c r="Q38" s="762"/>
      <c r="R38" s="762"/>
      <c r="S38" s="762"/>
      <c r="T38" s="762"/>
      <c r="U38" s="762"/>
      <c r="V38" s="762"/>
      <c r="W38" s="762"/>
      <c r="X38" s="762"/>
      <c r="Y38" s="762"/>
      <c r="Z38" s="762"/>
      <c r="AA38" s="762"/>
      <c r="AB38" s="762"/>
      <c r="AC38" s="763"/>
      <c r="AD38" s="763"/>
      <c r="AE38" s="763"/>
      <c r="AF38" s="764"/>
      <c r="AG38" s="764"/>
      <c r="AH38" s="764"/>
      <c r="AI38" s="764"/>
      <c r="AJ38" s="764"/>
      <c r="AK38" s="764"/>
      <c r="AL38" s="762"/>
      <c r="AM38" s="762"/>
      <c r="AN38" s="764"/>
      <c r="AO38" s="764"/>
      <c r="AP38" s="764"/>
      <c r="AQ38" s="764"/>
      <c r="AR38" s="764"/>
      <c r="AS38" s="764"/>
      <c r="AT38" s="139"/>
      <c r="AU38" s="764"/>
      <c r="AV38" s="764"/>
      <c r="AW38" s="764"/>
      <c r="AX38" s="764"/>
      <c r="AY38" s="764"/>
      <c r="AZ38" s="764"/>
      <c r="BA38" s="139"/>
      <c r="BB38" s="765"/>
      <c r="BC38" s="765"/>
      <c r="BE38" s="6"/>
      <c r="BF38" s="6"/>
      <c r="BL38" s="167"/>
      <c r="BM38" s="139"/>
      <c r="BN38" s="139"/>
      <c r="BO38" s="139"/>
      <c r="BP38" s="139"/>
      <c r="BQ38" s="139"/>
      <c r="BR38" s="139"/>
      <c r="BS38" s="139"/>
      <c r="BT38" s="139"/>
      <c r="BU38" s="139"/>
      <c r="BV38" s="139"/>
    </row>
    <row r="39" spans="1:74" ht="36.6" customHeight="1">
      <c r="B39" s="766" t="s">
        <v>689</v>
      </c>
      <c r="C39" s="766"/>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6"/>
      <c r="AY39" s="766"/>
      <c r="AZ39" s="766"/>
      <c r="BA39" s="766"/>
      <c r="BB39" s="766"/>
      <c r="BC39" s="766"/>
    </row>
    <row r="40" spans="1:74" ht="48.75" customHeight="1">
      <c r="B40" s="772" t="s">
        <v>692</v>
      </c>
      <c r="C40" s="772"/>
      <c r="D40" s="772"/>
      <c r="E40" s="772"/>
      <c r="F40" s="772"/>
      <c r="G40" s="772"/>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772"/>
      <c r="AM40" s="772"/>
      <c r="AN40" s="772"/>
      <c r="AO40" s="772"/>
      <c r="AP40" s="772"/>
      <c r="AQ40" s="772"/>
      <c r="AR40" s="772"/>
      <c r="AS40" s="772"/>
      <c r="AT40" s="772"/>
      <c r="AU40" s="772"/>
      <c r="AV40" s="772"/>
      <c r="AW40" s="772"/>
      <c r="AX40" s="772"/>
      <c r="AY40" s="772"/>
      <c r="AZ40" s="772"/>
      <c r="BA40" s="772"/>
      <c r="BB40" s="772"/>
      <c r="BC40" s="772"/>
    </row>
    <row r="41" spans="1:74" ht="6" customHeight="1">
      <c r="B41" s="383"/>
      <c r="C41" s="383"/>
      <c r="D41" s="383"/>
      <c r="E41" s="383"/>
      <c r="F41" s="383"/>
      <c r="G41" s="383"/>
      <c r="H41" s="383"/>
      <c r="I41" s="383"/>
      <c r="J41" s="383"/>
      <c r="K41" s="383"/>
      <c r="L41" s="383"/>
      <c r="M41" s="383"/>
      <c r="N41" s="383"/>
      <c r="O41" s="383"/>
      <c r="P41" s="383"/>
      <c r="Q41" s="383"/>
      <c r="R41" s="383"/>
      <c r="S41" s="383"/>
      <c r="T41" s="383"/>
      <c r="U41" s="383"/>
      <c r="V41" s="383"/>
      <c r="W41" s="383"/>
      <c r="X41" s="383"/>
      <c r="Y41" s="383"/>
      <c r="Z41" s="383"/>
      <c r="AA41" s="383"/>
      <c r="AB41" s="383"/>
      <c r="AC41" s="383"/>
      <c r="AD41" s="383"/>
      <c r="AE41" s="383"/>
      <c r="AF41" s="383"/>
      <c r="AG41" s="383"/>
      <c r="AH41" s="383"/>
      <c r="AI41" s="383"/>
      <c r="AJ41" s="383"/>
      <c r="AK41" s="383"/>
      <c r="AL41" s="383"/>
      <c r="AM41" s="383"/>
      <c r="AN41" s="383"/>
      <c r="AO41" s="383"/>
      <c r="AP41" s="383"/>
      <c r="AQ41" s="383"/>
      <c r="AR41" s="383"/>
      <c r="AS41" s="383"/>
      <c r="AT41" s="383"/>
      <c r="AU41" s="383"/>
      <c r="AV41" s="383"/>
      <c r="AW41" s="383"/>
      <c r="AX41" s="383"/>
      <c r="AY41" s="383"/>
      <c r="AZ41" s="383"/>
      <c r="BA41" s="383"/>
      <c r="BB41" s="383"/>
      <c r="BC41" s="383"/>
    </row>
    <row r="42" spans="1:74">
      <c r="B42" s="773" t="s">
        <v>587</v>
      </c>
      <c r="C42" s="774"/>
      <c r="D42" s="774"/>
      <c r="E42" s="774"/>
      <c r="F42" s="774"/>
      <c r="G42" s="775"/>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7"/>
      <c r="AL42" s="137"/>
      <c r="AM42" s="137"/>
      <c r="AN42" s="137"/>
      <c r="AO42" s="137"/>
      <c r="AP42" s="137"/>
      <c r="AQ42" s="137"/>
      <c r="AR42" s="137"/>
      <c r="AS42" s="137"/>
      <c r="AT42" s="137"/>
      <c r="AU42" s="137"/>
      <c r="AV42" s="137"/>
      <c r="AW42" s="137"/>
      <c r="AX42" s="137"/>
      <c r="AY42" s="137"/>
      <c r="AZ42" s="137"/>
      <c r="BA42" s="137"/>
      <c r="BB42" s="137"/>
      <c r="BC42" s="137"/>
    </row>
    <row r="43" spans="1:74" ht="6.75" customHeight="1">
      <c r="B43" s="137"/>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7"/>
      <c r="AL43" s="137"/>
      <c r="AM43" s="137"/>
      <c r="AN43" s="137"/>
      <c r="AO43" s="137"/>
      <c r="AP43" s="137"/>
      <c r="AQ43" s="137"/>
      <c r="AR43" s="137"/>
      <c r="AS43" s="137"/>
      <c r="AT43" s="137"/>
      <c r="AU43" s="137"/>
      <c r="AV43" s="137"/>
      <c r="AW43" s="137"/>
      <c r="AX43" s="137"/>
      <c r="AY43" s="137"/>
      <c r="AZ43" s="137"/>
      <c r="BA43" s="137"/>
      <c r="BB43" s="137"/>
      <c r="BC43" s="137"/>
    </row>
    <row r="44" spans="1:74" s="79" customFormat="1" ht="54" customHeight="1">
      <c r="A44" s="141"/>
      <c r="B44" s="761" t="s">
        <v>592</v>
      </c>
      <c r="C44" s="761"/>
      <c r="D44" s="761"/>
      <c r="E44" s="761"/>
      <c r="F44" s="761"/>
      <c r="G44" s="761"/>
      <c r="H44" s="761"/>
      <c r="I44" s="761"/>
      <c r="J44" s="761"/>
      <c r="K44" s="761"/>
      <c r="L44" s="761"/>
      <c r="M44" s="761"/>
      <c r="N44" s="761"/>
      <c r="O44" s="761"/>
      <c r="P44" s="761"/>
      <c r="Q44" s="761"/>
      <c r="R44" s="761"/>
      <c r="S44" s="761"/>
      <c r="T44" s="761"/>
      <c r="U44" s="761"/>
      <c r="V44" s="761"/>
      <c r="W44" s="761"/>
      <c r="X44" s="761"/>
      <c r="Y44" s="761"/>
      <c r="Z44" s="761"/>
      <c r="AA44" s="761"/>
      <c r="AB44" s="761"/>
      <c r="AC44" s="761"/>
      <c r="AD44" s="761"/>
      <c r="AE44" s="761"/>
      <c r="AF44" s="761"/>
      <c r="AG44" s="761"/>
      <c r="AH44" s="761"/>
      <c r="AI44" s="761"/>
      <c r="AJ44" s="761"/>
      <c r="AK44" s="761"/>
      <c r="AL44" s="761"/>
      <c r="AM44" s="761"/>
      <c r="AN44" s="761"/>
      <c r="AO44" s="761"/>
      <c r="AP44" s="761"/>
      <c r="AQ44" s="761"/>
      <c r="AR44" s="761"/>
      <c r="AS44" s="761"/>
      <c r="AT44" s="761"/>
      <c r="AU44" s="761"/>
      <c r="AV44" s="761"/>
      <c r="AW44" s="761"/>
      <c r="AX44" s="761"/>
      <c r="AY44" s="761"/>
      <c r="AZ44" s="761"/>
      <c r="BA44" s="761"/>
      <c r="BB44" s="761"/>
      <c r="BC44" s="761"/>
      <c r="BL44" s="169"/>
      <c r="BM44" s="141"/>
      <c r="BN44" s="141"/>
      <c r="BO44" s="141"/>
      <c r="BP44" s="141"/>
      <c r="BQ44" s="141"/>
      <c r="BR44" s="141"/>
      <c r="BS44" s="141"/>
      <c r="BT44" s="141"/>
      <c r="BU44" s="141"/>
      <c r="BV44" s="141"/>
    </row>
    <row r="45" spans="1:74" ht="2.4500000000000002" customHeight="1" thickBot="1">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row>
    <row r="46" spans="1:74" ht="35.25" customHeight="1" thickBot="1">
      <c r="B46" s="137"/>
      <c r="C46" s="137"/>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696" t="s">
        <v>94</v>
      </c>
      <c r="AD46" s="697"/>
      <c r="AE46" s="697"/>
      <c r="AF46" s="697"/>
      <c r="AG46" s="697"/>
      <c r="AH46" s="697"/>
      <c r="AI46" s="697"/>
      <c r="AJ46" s="697"/>
      <c r="AK46" s="698"/>
      <c r="AL46" s="332"/>
      <c r="AM46" s="333"/>
      <c r="AN46" s="333"/>
      <c r="AO46" s="333"/>
      <c r="AP46" s="333"/>
      <c r="AQ46" s="333"/>
      <c r="AR46" s="333"/>
      <c r="AS46" s="333"/>
      <c r="AT46" s="333"/>
      <c r="AU46" s="333"/>
      <c r="AV46" s="333"/>
      <c r="AW46" s="333"/>
      <c r="AX46" s="333"/>
      <c r="AY46" s="333"/>
      <c r="AZ46" s="336"/>
      <c r="BA46" s="402" t="s">
        <v>25</v>
      </c>
      <c r="BB46" s="334"/>
      <c r="BC46" s="335"/>
    </row>
    <row r="47" spans="1:74" ht="10.5" customHeight="1"/>
    <row r="50" spans="57:57">
      <c r="BE50" t="s">
        <v>95</v>
      </c>
    </row>
    <row r="51" spans="57:57">
      <c r="BE51" t="s">
        <v>137</v>
      </c>
    </row>
    <row r="52" spans="57:57">
      <c r="BE52" t="s">
        <v>97</v>
      </c>
    </row>
    <row r="53" spans="57:57">
      <c r="BE53" t="s">
        <v>138</v>
      </c>
    </row>
    <row r="54" spans="57:57">
      <c r="BE54" t="s">
        <v>96</v>
      </c>
    </row>
    <row r="55" spans="57:57">
      <c r="BE55" t="s">
        <v>139</v>
      </c>
    </row>
  </sheetData>
  <sheetProtection sheet="1" formatCells="0" selectLockedCells="1"/>
  <mergeCells count="167">
    <mergeCell ref="B37:U37"/>
    <mergeCell ref="V37:AL37"/>
    <mergeCell ref="AM37:AR37"/>
    <mergeCell ref="AS37:AU37"/>
    <mergeCell ref="AV37:AZ37"/>
    <mergeCell ref="BA37:BC37"/>
    <mergeCell ref="B36:H36"/>
    <mergeCell ref="I36:R36"/>
    <mergeCell ref="B35:H35"/>
    <mergeCell ref="I35:R35"/>
    <mergeCell ref="S35:U35"/>
    <mergeCell ref="V35:AE35"/>
    <mergeCell ref="AF35:AL35"/>
    <mergeCell ref="AM35:AR35"/>
    <mergeCell ref="AS35:AU35"/>
    <mergeCell ref="AV35:AZ35"/>
    <mergeCell ref="BA35:BC35"/>
    <mergeCell ref="S36:U36"/>
    <mergeCell ref="V36:AE36"/>
    <mergeCell ref="AF36:AL36"/>
    <mergeCell ref="AM36:AR36"/>
    <mergeCell ref="AS36:AU36"/>
    <mergeCell ref="AV36:AZ36"/>
    <mergeCell ref="BA36:BC36"/>
    <mergeCell ref="BL22:BL24"/>
    <mergeCell ref="BL28:BL30"/>
    <mergeCell ref="BL34:BL36"/>
    <mergeCell ref="B31:U31"/>
    <mergeCell ref="B25:U25"/>
    <mergeCell ref="BB32:BC32"/>
    <mergeCell ref="B33:BC33"/>
    <mergeCell ref="B40:BC40"/>
    <mergeCell ref="B42:G42"/>
    <mergeCell ref="B34:H34"/>
    <mergeCell ref="I34:R34"/>
    <mergeCell ref="S34:U34"/>
    <mergeCell ref="V34:AE34"/>
    <mergeCell ref="AF34:AL34"/>
    <mergeCell ref="AM34:AR34"/>
    <mergeCell ref="AS34:AU34"/>
    <mergeCell ref="AV34:AZ34"/>
    <mergeCell ref="B32:AB32"/>
    <mergeCell ref="AC32:AE32"/>
    <mergeCell ref="AF32:AK32"/>
    <mergeCell ref="AL32:AM32"/>
    <mergeCell ref="AN32:AS32"/>
    <mergeCell ref="AU32:AZ32"/>
    <mergeCell ref="BA34:BC34"/>
    <mergeCell ref="B44:BC44"/>
    <mergeCell ref="B38:AB38"/>
    <mergeCell ref="AC38:AE38"/>
    <mergeCell ref="AF38:AK38"/>
    <mergeCell ref="AL38:AM38"/>
    <mergeCell ref="AN38:AS38"/>
    <mergeCell ref="AU38:AZ38"/>
    <mergeCell ref="BB38:BC38"/>
    <mergeCell ref="B39:BC39"/>
    <mergeCell ref="AS30:AU30"/>
    <mergeCell ref="AV30:AZ30"/>
    <mergeCell ref="BA30:BC30"/>
    <mergeCell ref="V31:AL31"/>
    <mergeCell ref="AM31:AR31"/>
    <mergeCell ref="AS31:AU31"/>
    <mergeCell ref="AV31:AZ31"/>
    <mergeCell ref="BA31:BC31"/>
    <mergeCell ref="B30:H30"/>
    <mergeCell ref="I30:R30"/>
    <mergeCell ref="S30:U30"/>
    <mergeCell ref="V30:AE30"/>
    <mergeCell ref="AF30:AL30"/>
    <mergeCell ref="AM30:AR30"/>
    <mergeCell ref="B29:H29"/>
    <mergeCell ref="I29:R29"/>
    <mergeCell ref="S29:U29"/>
    <mergeCell ref="V29:AE29"/>
    <mergeCell ref="AF29:AL29"/>
    <mergeCell ref="AM29:AR29"/>
    <mergeCell ref="AS29:AU29"/>
    <mergeCell ref="AV29:AZ29"/>
    <mergeCell ref="BA29:BC29"/>
    <mergeCell ref="BB26:BC26"/>
    <mergeCell ref="B27:BC27"/>
    <mergeCell ref="B28:H28"/>
    <mergeCell ref="I28:R28"/>
    <mergeCell ref="S28:U28"/>
    <mergeCell ref="V28:AE28"/>
    <mergeCell ref="AF28:AL28"/>
    <mergeCell ref="AM28:AR28"/>
    <mergeCell ref="AS28:AU28"/>
    <mergeCell ref="AV28:AZ28"/>
    <mergeCell ref="B26:AB26"/>
    <mergeCell ref="AC26:AE26"/>
    <mergeCell ref="AF26:AK26"/>
    <mergeCell ref="AL26:AM26"/>
    <mergeCell ref="AN26:AS26"/>
    <mergeCell ref="AU26:AZ26"/>
    <mergeCell ref="BA28:BC28"/>
    <mergeCell ref="AV24:AZ24"/>
    <mergeCell ref="BA24:BC24"/>
    <mergeCell ref="V25:AL25"/>
    <mergeCell ref="AM25:AR25"/>
    <mergeCell ref="AS25:AU25"/>
    <mergeCell ref="AV25:AZ25"/>
    <mergeCell ref="BA25:BC25"/>
    <mergeCell ref="AS23:AU23"/>
    <mergeCell ref="AV23:AZ23"/>
    <mergeCell ref="BA23:BC23"/>
    <mergeCell ref="B24:H24"/>
    <mergeCell ref="I24:R24"/>
    <mergeCell ref="S24:U24"/>
    <mergeCell ref="V24:AE24"/>
    <mergeCell ref="AF24:AL24"/>
    <mergeCell ref="AM24:AR24"/>
    <mergeCell ref="AS24:AU24"/>
    <mergeCell ref="AM22:AR22"/>
    <mergeCell ref="AS22:AU22"/>
    <mergeCell ref="AF23:AL23"/>
    <mergeCell ref="AM23:AR23"/>
    <mergeCell ref="I17:AG18"/>
    <mergeCell ref="AN18:BC19"/>
    <mergeCell ref="B19:H19"/>
    <mergeCell ref="B21:BC21"/>
    <mergeCell ref="B22:H22"/>
    <mergeCell ref="I22:R22"/>
    <mergeCell ref="S22:U22"/>
    <mergeCell ref="V22:AE22"/>
    <mergeCell ref="AF22:AL22"/>
    <mergeCell ref="AH16:AM19"/>
    <mergeCell ref="AN16:BC17"/>
    <mergeCell ref="B17:H18"/>
    <mergeCell ref="I19:AG19"/>
    <mergeCell ref="AC46:AK46"/>
    <mergeCell ref="AW4:BC4"/>
    <mergeCell ref="B10:I10"/>
    <mergeCell ref="B11:F11"/>
    <mergeCell ref="H11:X11"/>
    <mergeCell ref="Y11:AB11"/>
    <mergeCell ref="AD11:AH11"/>
    <mergeCell ref="AJ11:AW11"/>
    <mergeCell ref="B5:BC5"/>
    <mergeCell ref="B7:BC7"/>
    <mergeCell ref="AR9:AS9"/>
    <mergeCell ref="AT9:AV9"/>
    <mergeCell ref="AW9:AX9"/>
    <mergeCell ref="AY9:BA9"/>
    <mergeCell ref="BB9:BC9"/>
    <mergeCell ref="AI9:AK9"/>
    <mergeCell ref="AL9:AQ9"/>
    <mergeCell ref="AV22:AZ22"/>
    <mergeCell ref="BA22:BC22"/>
    <mergeCell ref="B23:H23"/>
    <mergeCell ref="I23:R23"/>
    <mergeCell ref="S23:U23"/>
    <mergeCell ref="V23:AE23"/>
    <mergeCell ref="AX12:BC12"/>
    <mergeCell ref="B13:F13"/>
    <mergeCell ref="H13:AW13"/>
    <mergeCell ref="H14:AB14"/>
    <mergeCell ref="B15:BC15"/>
    <mergeCell ref="B16:H16"/>
    <mergeCell ref="I16:AG16"/>
    <mergeCell ref="B12:F12"/>
    <mergeCell ref="H12:I12"/>
    <mergeCell ref="J12:Z12"/>
    <mergeCell ref="AA12:AB12"/>
    <mergeCell ref="AD12:AH12"/>
    <mergeCell ref="AJ12:AW12"/>
  </mergeCells>
  <phoneticPr fontId="1"/>
  <conditionalFormatting sqref="I16:I17">
    <cfRule type="expression" dxfId="40" priority="15" stopIfTrue="1">
      <formula>I16&lt;&gt;""</formula>
    </cfRule>
  </conditionalFormatting>
  <conditionalFormatting sqref="I19">
    <cfRule type="expression" dxfId="39" priority="7" stopIfTrue="1">
      <formula>I19&lt;&gt;""</formula>
    </cfRule>
  </conditionalFormatting>
  <conditionalFormatting sqref="I22:I24 I28:I30 I34:I36 H11 AJ11:AJ12 J12 H13 V22:V24 AV22:AV24 AM22:AM25 V28:V30 AV28:AV30 AM28:AM31 V34:V36 AV34:AV36 AM34:AM37">
    <cfRule type="expression" dxfId="38" priority="16">
      <formula>H11&lt;&gt;""</formula>
    </cfRule>
  </conditionalFormatting>
  <conditionalFormatting sqref="I23:R24 I29:R30 I35:R36">
    <cfRule type="expression" dxfId="37" priority="4">
      <formula>$BD23="重複"</formula>
    </cfRule>
  </conditionalFormatting>
  <conditionalFormatting sqref="I28:R28">
    <cfRule type="expression" dxfId="36" priority="3">
      <formula>$B$31&lt;&gt;""</formula>
    </cfRule>
  </conditionalFormatting>
  <conditionalFormatting sqref="AL9:AQ9">
    <cfRule type="notContainsBlanks" dxfId="35" priority="42">
      <formula>LEN(TRIM(AL9))&gt;0</formula>
    </cfRule>
  </conditionalFormatting>
  <conditionalFormatting sqref="AT9 AY9">
    <cfRule type="expression" dxfId="34" priority="2" stopIfTrue="1">
      <formula>AT9&lt;&gt;""</formula>
    </cfRule>
  </conditionalFormatting>
  <conditionalFormatting sqref="BL19 BL31:BP31">
    <cfRule type="containsText" dxfId="33" priority="13" operator="containsText" text="ません">
      <formula>NOT(ISERROR(SEARCH("ません",BL19)))</formula>
    </cfRule>
  </conditionalFormatting>
  <conditionalFormatting sqref="BL25:BP25">
    <cfRule type="containsText" dxfId="32" priority="14" operator="containsText" text="ません">
      <formula>NOT(ISERROR(SEARCH("ません",BL25)))</formula>
    </cfRule>
  </conditionalFormatting>
  <conditionalFormatting sqref="BL37:BP37">
    <cfRule type="containsText" dxfId="31" priority="12" operator="containsText" text="ません">
      <formula>NOT(ISERROR(SEARCH("ません",BL37)))</formula>
    </cfRule>
  </conditionalFormatting>
  <dataValidations xWindow="351" yWindow="846" count="6">
    <dataValidation operator="equal" allowBlank="1" showInputMessage="1" showErrorMessage="1" error="「技能者ID」は半角数字（4桁-4桁-4桁）で入力してください" sqref="I19:P19" xr:uid="{A7E62AE6-150F-41FA-BD5F-966736A1438C}"/>
    <dataValidation operator="equal" allowBlank="1" showInputMessage="1" showErrorMessage="1" sqref="J12:Z12" xr:uid="{F0D5A6CE-325E-47A2-9D35-77A2C6E093A9}"/>
    <dataValidation imeMode="on" allowBlank="1" showInputMessage="1" showErrorMessage="1" sqref="H11:X11 AJ11:AW12 H13:AW13" xr:uid="{4514F5C9-8927-4710-B27B-6DF1AB2B13DC}"/>
    <dataValidation type="date" operator="greaterThanOrEqual" allowBlank="1" showInputMessage="1" showErrorMessage="1" error="西暦で「年月」を入力してください_x000a_（例）「平成25年4月」の場合_x000a_　　　　→　「2013/4」と入力" prompt="西暦で「年月」を入力してください_x000a_（例）「平成25年4月」の場合_x000a_　　　　→　「2013/4」と入力" sqref="I22:R24 I28:R30 I34:R36" xr:uid="{0D61CE12-240C-4167-BB60-65588C8BA0E1}">
      <formula1>18264</formula1>
    </dataValidation>
    <dataValidation imeMode="halfAlpha" allowBlank="1" showInputMessage="1" showErrorMessage="1" sqref="AY9:BA9 AT9:AV9" xr:uid="{74B8028A-2A92-47B4-A5B0-B458FD6EF49E}"/>
    <dataValidation type="date" operator="lessThanOrEqual" allowBlank="1" showInputMessage="1" showErrorMessage="1" error="この「経歴証明」では令和6（2024）年3月末までの期間のみ証明が可能です。" promptTitle="経歴証明上の就労期間の終期" prompt="西暦で「年月」を入力してください_x000a_（例）「令和6年3月」の場合_x000a_　　　　→　「2024/3」と入力" sqref="V22:AE24 V28:AE30 V34:AE36" xr:uid="{EF67B34C-5262-44BD-B9F5-F5B98DFCE9CA}">
      <formula1>45382</formula1>
    </dataValidation>
  </dataValidations>
  <printOptions horizontalCentered="1"/>
  <pageMargins left="0.51181102362204722" right="0.51181102362204722" top="0.55118110236220474" bottom="0.35433070866141736" header="0.31496062992125984" footer="0.31496062992125984"/>
  <pageSetup paperSize="9" scale="91" orientation="portrait" cellComments="asDisplayed"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33BFC-1C78-4DC2-A663-28F8FBF4D3E3}">
  <sheetPr codeName="Sheet15">
    <pageSetUpPr fitToPage="1"/>
  </sheetPr>
  <dimension ref="A1:CZ43"/>
  <sheetViews>
    <sheetView topLeftCell="A3" zoomScale="90" zoomScaleNormal="90" workbookViewId="0">
      <selection activeCell="S23" sqref="S23:AE23"/>
    </sheetView>
  </sheetViews>
  <sheetFormatPr defaultRowHeight="18.75" outlineLevelRow="1" outlineLevelCol="1"/>
  <cols>
    <col min="1" max="1" width="35" style="137" customWidth="1"/>
    <col min="2" max="4" width="2.125" customWidth="1"/>
    <col min="5" max="5" width="2.5" customWidth="1"/>
    <col min="6" max="6" width="2.625" customWidth="1"/>
    <col min="7" max="34" width="1.625" customWidth="1"/>
    <col min="35" max="35" width="1.875" customWidth="1"/>
    <col min="36" max="54" width="1.625" customWidth="1"/>
    <col min="55" max="55" width="2.25" customWidth="1"/>
    <col min="56" max="56" width="4.5" hidden="1" customWidth="1" outlineLevel="1"/>
    <col min="57" max="58" width="9.25" hidden="1" customWidth="1" outlineLevel="1"/>
    <col min="59" max="59" width="6.75" hidden="1" customWidth="1" outlineLevel="1"/>
    <col min="60" max="60" width="4.25" hidden="1" customWidth="1" outlineLevel="1"/>
    <col min="61" max="61" width="5.75" hidden="1" customWidth="1" outlineLevel="1"/>
    <col min="62" max="62" width="5.5" hidden="1" customWidth="1" outlineLevel="1"/>
    <col min="63" max="63" width="6.25" hidden="1" customWidth="1" outlineLevel="1"/>
    <col min="64" max="64" width="21.375" style="167" customWidth="1" collapsed="1"/>
    <col min="65" max="65" width="17.875" style="137" customWidth="1"/>
    <col min="66" max="74" width="9" style="137"/>
    <col min="81" max="104" width="9.75" customWidth="1"/>
  </cols>
  <sheetData>
    <row r="1" spans="1:104" ht="35.25" hidden="1" customHeight="1" outlineLevel="1" thickTop="1" thickBot="1">
      <c r="BX1" s="226"/>
      <c r="BY1" s="226"/>
      <c r="BZ1" s="226"/>
      <c r="CA1" s="226"/>
      <c r="CB1" s="226"/>
      <c r="CC1" s="226"/>
      <c r="CD1" s="226"/>
      <c r="CE1" s="226"/>
      <c r="CF1" s="226"/>
      <c r="CG1" s="226"/>
      <c r="CH1" s="226"/>
      <c r="CI1" s="226"/>
      <c r="CJ1" s="226"/>
      <c r="CK1" s="226"/>
      <c r="CL1" s="226"/>
      <c r="CM1" s="226"/>
      <c r="CN1" s="226"/>
      <c r="CO1" s="408" t="s">
        <v>638</v>
      </c>
      <c r="CP1" s="408" t="s">
        <v>641</v>
      </c>
      <c r="CQ1" s="408" t="s">
        <v>639</v>
      </c>
      <c r="CR1" s="408" t="s">
        <v>642</v>
      </c>
      <c r="CS1" s="408" t="s">
        <v>640</v>
      </c>
      <c r="CT1" s="408" t="s">
        <v>643</v>
      </c>
      <c r="CU1" s="226"/>
      <c r="CV1" s="226"/>
      <c r="CW1" s="226"/>
      <c r="CX1" s="226"/>
      <c r="CY1" s="226"/>
      <c r="CZ1" s="226"/>
    </row>
    <row r="2" spans="1:104" ht="20.25" hidden="1" outlineLevel="1" thickTop="1" thickBot="1">
      <c r="BX2" s="226"/>
      <c r="BY2" s="230"/>
      <c r="BZ2" s="226"/>
      <c r="CA2" s="226"/>
      <c r="CB2" s="226"/>
      <c r="CC2" s="241"/>
      <c r="CD2" s="241"/>
      <c r="CE2" s="241"/>
      <c r="CF2" s="241"/>
      <c r="CG2" s="241"/>
      <c r="CH2" s="241"/>
      <c r="CI2" s="233"/>
      <c r="CJ2" s="233"/>
      <c r="CK2" s="241"/>
      <c r="CL2" s="241"/>
      <c r="CM2" s="241"/>
      <c r="CN2" s="241"/>
      <c r="CO2" s="226">
        <f>S23</f>
        <v>0</v>
      </c>
      <c r="CP2" s="409" t="str">
        <f>AK37</f>
        <v/>
      </c>
      <c r="CQ2" s="226">
        <f>S26</f>
        <v>0</v>
      </c>
      <c r="CR2" s="409" t="str">
        <f>AK39</f>
        <v/>
      </c>
      <c r="CS2" s="226">
        <f>S29</f>
        <v>0</v>
      </c>
      <c r="CT2" s="409" t="str">
        <f>AK41</f>
        <v/>
      </c>
      <c r="CU2" s="242"/>
      <c r="CV2" s="242"/>
      <c r="CW2" s="242"/>
      <c r="CX2" s="242"/>
      <c r="CY2" s="233"/>
      <c r="CZ2" s="233"/>
    </row>
    <row r="3" spans="1:104" ht="4.5" customHeight="1" collapsed="1">
      <c r="B3" s="13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row>
    <row r="4" spans="1:104" ht="18" customHeight="1" thickBot="1">
      <c r="B4" s="375" t="s">
        <v>683</v>
      </c>
      <c r="C4" s="376"/>
      <c r="D4" s="376"/>
      <c r="E4" s="376"/>
      <c r="F4" s="376"/>
      <c r="G4" s="376"/>
      <c r="H4" s="137"/>
      <c r="I4" s="137"/>
      <c r="J4" s="321"/>
      <c r="K4" s="137"/>
      <c r="L4" s="137"/>
      <c r="M4" s="137"/>
      <c r="N4" s="137"/>
      <c r="O4" s="137"/>
      <c r="P4" s="137"/>
      <c r="Q4" s="137"/>
      <c r="R4" s="137"/>
      <c r="S4" s="137"/>
      <c r="T4" s="137"/>
      <c r="U4" s="137"/>
      <c r="V4" s="137"/>
      <c r="W4" s="137"/>
      <c r="X4" s="137"/>
      <c r="Y4" s="137"/>
      <c r="Z4" s="137"/>
      <c r="AA4" s="137"/>
      <c r="AB4" s="137"/>
      <c r="AC4" s="137"/>
      <c r="AD4" s="137"/>
      <c r="AE4" s="137"/>
      <c r="AF4" s="137"/>
      <c r="AG4" s="137"/>
      <c r="AH4" s="377"/>
      <c r="AI4" s="377"/>
      <c r="AJ4" s="377"/>
      <c r="AK4" s="377"/>
      <c r="AL4" s="377"/>
      <c r="AM4" s="377"/>
      <c r="AN4" s="377"/>
      <c r="AO4" s="377"/>
      <c r="AP4" s="377"/>
      <c r="AQ4" s="436"/>
      <c r="AR4" s="437"/>
      <c r="AS4" s="437"/>
      <c r="AT4" s="437"/>
      <c r="AU4" s="437"/>
      <c r="AV4" s="437"/>
      <c r="AW4" s="776" t="str">
        <f>様式１!AW5</f>
        <v>Ver.260401</v>
      </c>
      <c r="AX4" s="776"/>
      <c r="AY4" s="776"/>
      <c r="AZ4" s="776"/>
      <c r="BA4" s="776"/>
      <c r="BB4" s="776"/>
      <c r="BC4" s="777"/>
      <c r="CO4" t="s">
        <v>637</v>
      </c>
    </row>
    <row r="5" spans="1:104" ht="50.1" customHeight="1" thickTop="1" thickBot="1">
      <c r="B5" s="778" t="s">
        <v>636</v>
      </c>
      <c r="C5" s="779"/>
      <c r="D5" s="779"/>
      <c r="E5" s="779"/>
      <c r="F5" s="779"/>
      <c r="G5" s="779"/>
      <c r="H5" s="779"/>
      <c r="I5" s="779"/>
      <c r="J5" s="779"/>
      <c r="K5" s="779"/>
      <c r="L5" s="779"/>
      <c r="M5" s="779"/>
      <c r="N5" s="779"/>
      <c r="O5" s="779"/>
      <c r="P5" s="779"/>
      <c r="Q5" s="779"/>
      <c r="R5" s="779"/>
      <c r="S5" s="779"/>
      <c r="T5" s="779"/>
      <c r="U5" s="779"/>
      <c r="V5" s="779"/>
      <c r="W5" s="779"/>
      <c r="X5" s="779"/>
      <c r="Y5" s="779"/>
      <c r="Z5" s="779"/>
      <c r="AA5" s="779"/>
      <c r="AB5" s="779"/>
      <c r="AC5" s="779"/>
      <c r="AD5" s="779"/>
      <c r="AE5" s="779"/>
      <c r="AF5" s="779"/>
      <c r="AG5" s="779"/>
      <c r="AH5" s="779"/>
      <c r="AI5" s="779"/>
      <c r="AJ5" s="779"/>
      <c r="AK5" s="779"/>
      <c r="AL5" s="779"/>
      <c r="AM5" s="779"/>
      <c r="AN5" s="779"/>
      <c r="AO5" s="779"/>
      <c r="AP5" s="779"/>
      <c r="AQ5" s="779"/>
      <c r="AR5" s="779"/>
      <c r="AS5" s="779"/>
      <c r="AT5" s="779"/>
      <c r="AU5" s="779"/>
      <c r="AV5" s="779"/>
      <c r="AW5" s="779"/>
      <c r="AX5" s="779"/>
      <c r="AY5" s="779"/>
      <c r="AZ5" s="779"/>
      <c r="BA5" s="779"/>
      <c r="BB5" s="779"/>
      <c r="BC5" s="779"/>
      <c r="CO5" s="226" t="s">
        <v>403</v>
      </c>
      <c r="CP5" s="226" t="s">
        <v>349</v>
      </c>
      <c r="CQ5" s="226" t="s">
        <v>306</v>
      </c>
      <c r="CR5" s="226" t="s">
        <v>307</v>
      </c>
      <c r="CS5" s="226" t="s">
        <v>308</v>
      </c>
      <c r="CT5" s="226" t="s">
        <v>309</v>
      </c>
    </row>
    <row r="6" spans="1:104" ht="25.5" customHeight="1" thickTop="1" thickBot="1">
      <c r="B6" s="705" t="s">
        <v>700</v>
      </c>
      <c r="C6" s="705"/>
      <c r="D6" s="705"/>
      <c r="E6" s="705"/>
      <c r="F6" s="705"/>
      <c r="G6" s="705"/>
      <c r="H6" s="705"/>
      <c r="I6" s="705"/>
      <c r="J6" s="705"/>
      <c r="K6" s="705"/>
      <c r="L6" s="705"/>
      <c r="M6" s="705"/>
      <c r="N6" s="705"/>
      <c r="O6" s="705"/>
      <c r="P6" s="705"/>
      <c r="Q6" s="705"/>
      <c r="R6" s="705"/>
      <c r="S6" s="705"/>
      <c r="T6" s="705"/>
      <c r="U6" s="705"/>
      <c r="V6" s="705"/>
      <c r="W6" s="705"/>
      <c r="X6" s="705"/>
      <c r="Y6" s="705"/>
      <c r="Z6" s="705"/>
      <c r="AA6" s="705"/>
      <c r="AB6" s="705"/>
      <c r="AC6" s="705"/>
      <c r="AD6" s="705"/>
      <c r="AE6" s="705"/>
      <c r="AF6" s="705"/>
      <c r="AG6" s="705"/>
      <c r="AH6" s="705"/>
      <c r="AI6" s="705"/>
      <c r="AJ6" s="705"/>
      <c r="AK6" s="705"/>
      <c r="AL6" s="705"/>
      <c r="AM6" s="705"/>
      <c r="AN6" s="705"/>
      <c r="AO6" s="705"/>
      <c r="AP6" s="705"/>
      <c r="AQ6" s="705"/>
      <c r="AR6" s="705"/>
      <c r="AS6" s="705"/>
      <c r="AT6" s="705"/>
      <c r="AU6" s="705"/>
      <c r="AV6" s="705"/>
      <c r="AW6" s="705"/>
      <c r="AX6" s="705"/>
      <c r="AY6" s="705"/>
      <c r="AZ6" s="705"/>
      <c r="BA6" s="705"/>
      <c r="BB6" s="705"/>
      <c r="BC6" s="705"/>
      <c r="CO6" s="226">
        <f>$AQ$34</f>
        <v>0</v>
      </c>
      <c r="CP6" s="226">
        <f>$AV$34</f>
        <v>0</v>
      </c>
      <c r="CQ6" s="226">
        <f>$AQ$35</f>
        <v>0</v>
      </c>
      <c r="CR6" s="226">
        <f>$AV$35</f>
        <v>0</v>
      </c>
      <c r="CS6" s="226">
        <f>$AQ$36</f>
        <v>0</v>
      </c>
      <c r="CT6" s="226">
        <f>$AV$36</f>
        <v>0</v>
      </c>
    </row>
    <row r="7" spans="1:104" ht="3.75" customHeight="1" thickTop="1">
      <c r="B7" s="137"/>
      <c r="C7" s="137"/>
      <c r="D7" s="137"/>
      <c r="E7" s="137"/>
      <c r="F7" s="137"/>
      <c r="G7" s="137"/>
      <c r="H7" s="137"/>
      <c r="I7" s="137"/>
      <c r="J7" s="137"/>
      <c r="K7" s="137"/>
      <c r="L7" s="137"/>
      <c r="M7" s="137"/>
      <c r="N7" s="137"/>
      <c r="O7" s="137"/>
      <c r="P7" s="137"/>
      <c r="Q7" s="137"/>
      <c r="R7" s="137"/>
      <c r="S7" s="137"/>
      <c r="T7" s="137"/>
      <c r="U7" s="137"/>
      <c r="V7" s="137"/>
      <c r="W7" s="137"/>
      <c r="X7" s="137"/>
      <c r="Y7" s="137"/>
      <c r="Z7" s="137"/>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row>
    <row r="8" spans="1:104" ht="15.75" customHeight="1">
      <c r="B8" s="780" t="s">
        <v>675</v>
      </c>
      <c r="C8" s="780"/>
      <c r="D8" s="780"/>
      <c r="E8" s="780"/>
      <c r="F8" s="780"/>
      <c r="G8" s="780"/>
      <c r="H8" s="780"/>
      <c r="I8" s="780"/>
      <c r="J8" s="780"/>
      <c r="K8" s="780"/>
      <c r="L8" s="780"/>
      <c r="M8" s="780"/>
      <c r="N8" s="780"/>
      <c r="O8" s="780"/>
      <c r="P8" s="780"/>
      <c r="Q8" s="780"/>
      <c r="R8" s="780"/>
      <c r="S8" s="780"/>
      <c r="T8" s="780"/>
      <c r="U8" s="780"/>
      <c r="V8" s="780"/>
      <c r="W8" s="780"/>
      <c r="X8" s="780"/>
      <c r="Y8" s="780"/>
      <c r="Z8" s="780"/>
      <c r="AA8" s="780"/>
      <c r="AB8" s="780"/>
      <c r="AC8" s="780"/>
      <c r="AD8" s="780"/>
      <c r="AE8" s="780"/>
      <c r="AF8" s="780"/>
      <c r="AG8" s="780"/>
      <c r="AH8" s="780"/>
      <c r="AI8" s="780"/>
      <c r="AJ8" s="780"/>
      <c r="AK8" s="780"/>
      <c r="AL8" s="780"/>
      <c r="AM8" s="780"/>
      <c r="AN8" s="780"/>
      <c r="AO8" s="780"/>
      <c r="AP8" s="780"/>
      <c r="AQ8" s="780"/>
      <c r="AR8" s="780"/>
      <c r="AS8" s="780"/>
      <c r="AT8" s="780"/>
      <c r="AU8" s="780"/>
      <c r="AV8" s="780"/>
      <c r="AW8" s="780"/>
      <c r="AX8" s="780"/>
      <c r="AY8" s="780"/>
      <c r="AZ8" s="780"/>
      <c r="BA8" s="780"/>
      <c r="BB8" s="780"/>
      <c r="BC8" s="780"/>
    </row>
    <row r="9" spans="1:104" ht="7.5" customHeight="1">
      <c r="B9" s="378"/>
      <c r="C9" s="378"/>
      <c r="D9" s="378"/>
      <c r="E9" s="378"/>
      <c r="F9" s="378"/>
      <c r="G9" s="378"/>
      <c r="H9" s="378"/>
      <c r="I9" s="378"/>
      <c r="J9" s="378"/>
      <c r="K9" s="378"/>
      <c r="L9" s="378"/>
      <c r="M9" s="378"/>
      <c r="N9" s="378"/>
      <c r="O9" s="378"/>
      <c r="P9" s="378"/>
      <c r="Q9" s="378"/>
      <c r="R9" s="378"/>
      <c r="S9" s="378"/>
      <c r="T9" s="378"/>
      <c r="U9" s="378"/>
      <c r="V9" s="378"/>
      <c r="W9" s="378"/>
      <c r="X9" s="378"/>
      <c r="Y9" s="378"/>
      <c r="Z9" s="378"/>
      <c r="AA9" s="378"/>
      <c r="AB9" s="378"/>
      <c r="AC9" s="378"/>
      <c r="AD9" s="378"/>
      <c r="AE9" s="378"/>
      <c r="AF9" s="378"/>
      <c r="AG9" s="378"/>
      <c r="AH9" s="378"/>
      <c r="AI9" s="378"/>
      <c r="AJ9" s="378"/>
      <c r="AK9" s="378"/>
      <c r="AL9" s="378"/>
      <c r="AM9" s="378"/>
      <c r="AN9" s="378"/>
      <c r="AO9" s="378"/>
      <c r="AP9" s="378"/>
      <c r="AQ9" s="378"/>
      <c r="AR9" s="378"/>
      <c r="AS9" s="378"/>
      <c r="AT9" s="378"/>
      <c r="AU9" s="378"/>
      <c r="AV9" s="378"/>
      <c r="AW9" s="378"/>
      <c r="AX9" s="378"/>
      <c r="AY9" s="378"/>
      <c r="AZ9" s="378"/>
      <c r="BA9" s="378"/>
      <c r="BB9" s="378"/>
      <c r="BC9" s="378"/>
    </row>
    <row r="10" spans="1:104" ht="18" customHeight="1">
      <c r="B10" s="376"/>
      <c r="C10" s="376"/>
      <c r="D10" s="376"/>
      <c r="E10" s="376"/>
      <c r="F10" s="376"/>
      <c r="G10" s="376"/>
      <c r="H10" s="137"/>
      <c r="I10" s="137"/>
      <c r="J10" s="321"/>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379"/>
      <c r="AI10" s="707" t="s">
        <v>209</v>
      </c>
      <c r="AJ10" s="707"/>
      <c r="AK10" s="707"/>
      <c r="AL10" s="708">
        <f>様式１!$AL$6</f>
        <v>2026</v>
      </c>
      <c r="AM10" s="708"/>
      <c r="AN10" s="708"/>
      <c r="AO10" s="708"/>
      <c r="AP10" s="708"/>
      <c r="AQ10" s="708"/>
      <c r="AR10" s="707" t="s">
        <v>0</v>
      </c>
      <c r="AS10" s="707"/>
      <c r="AT10" s="708">
        <f>様式１!$AT$6</f>
        <v>0</v>
      </c>
      <c r="AU10" s="708"/>
      <c r="AV10" s="708"/>
      <c r="AW10" s="707" t="s">
        <v>1</v>
      </c>
      <c r="AX10" s="707"/>
      <c r="AY10" s="708">
        <f>様式１!$AY$6</f>
        <v>0</v>
      </c>
      <c r="AZ10" s="708"/>
      <c r="BA10" s="708"/>
      <c r="BB10" s="707" t="s">
        <v>2</v>
      </c>
      <c r="BC10" s="707"/>
    </row>
    <row r="11" spans="1:104" ht="13.5" customHeight="1">
      <c r="B11" s="701"/>
      <c r="C11" s="701"/>
      <c r="D11" s="701"/>
      <c r="E11" s="701"/>
      <c r="F11" s="701"/>
      <c r="G11" s="701"/>
      <c r="H11" s="701"/>
      <c r="I11" s="701"/>
      <c r="J11" s="380"/>
      <c r="K11" s="380"/>
      <c r="L11" s="380"/>
      <c r="M11" s="380"/>
      <c r="N11" s="380"/>
      <c r="O11" s="380"/>
      <c r="P11" s="380"/>
      <c r="Q11" s="380"/>
      <c r="R11" s="380"/>
      <c r="S11" s="137"/>
      <c r="T11" s="137"/>
      <c r="U11" s="137"/>
      <c r="V11" s="137"/>
      <c r="W11" s="137"/>
      <c r="X11" s="137"/>
      <c r="Y11" s="137"/>
      <c r="Z11" s="137"/>
      <c r="AA11" s="381"/>
      <c r="AB11" s="381"/>
      <c r="AC11" s="381"/>
      <c r="AD11" s="381"/>
      <c r="AE11" s="381"/>
      <c r="AF11" s="381"/>
      <c r="AG11" s="381"/>
      <c r="AH11" s="381"/>
      <c r="AI11" s="381"/>
      <c r="AJ11" s="381"/>
      <c r="AK11" s="381"/>
      <c r="AL11" s="381"/>
      <c r="AM11" s="381"/>
      <c r="AN11" s="381"/>
      <c r="AO11" s="381"/>
      <c r="AP11" s="381"/>
      <c r="AQ11" s="381"/>
      <c r="AR11" s="381"/>
      <c r="AS11" s="381"/>
      <c r="AT11" s="381"/>
      <c r="AU11" s="381"/>
      <c r="AV11" s="381"/>
      <c r="AW11" s="381"/>
      <c r="AX11" s="381"/>
      <c r="AY11" s="381"/>
      <c r="AZ11" s="381"/>
      <c r="BA11" s="381"/>
      <c r="BB11" s="381"/>
      <c r="BC11" s="381"/>
    </row>
    <row r="12" spans="1:104" s="2" customFormat="1" ht="30" customHeight="1">
      <c r="A12" s="138"/>
      <c r="B12" s="702" t="s">
        <v>460</v>
      </c>
      <c r="C12" s="703"/>
      <c r="D12" s="703"/>
      <c r="E12" s="703"/>
      <c r="F12" s="703"/>
      <c r="G12" s="75" t="s">
        <v>72</v>
      </c>
      <c r="H12" s="695" t="str">
        <f>IF(様式１!$H$45="","",様式１!$H$45)</f>
        <v/>
      </c>
      <c r="I12" s="695"/>
      <c r="J12" s="695"/>
      <c r="K12" s="695"/>
      <c r="L12" s="695"/>
      <c r="M12" s="695"/>
      <c r="N12" s="695"/>
      <c r="O12" s="695"/>
      <c r="P12" s="695"/>
      <c r="Q12" s="695"/>
      <c r="R12" s="695"/>
      <c r="S12" s="695"/>
      <c r="T12" s="695"/>
      <c r="U12" s="695"/>
      <c r="V12" s="695"/>
      <c r="W12" s="695"/>
      <c r="X12" s="695"/>
      <c r="Y12" s="704"/>
      <c r="Z12" s="704"/>
      <c r="AA12" s="704"/>
      <c r="AB12" s="704"/>
      <c r="AC12" s="76"/>
      <c r="AD12" s="683" t="s">
        <v>74</v>
      </c>
      <c r="AE12" s="683"/>
      <c r="AF12" s="683"/>
      <c r="AG12" s="683"/>
      <c r="AH12" s="683"/>
      <c r="AI12" s="75" t="s">
        <v>72</v>
      </c>
      <c r="AJ12" s="695" t="str">
        <f>IF(様式１!$AJ$45="","",様式１!$AJ$45)</f>
        <v/>
      </c>
      <c r="AK12" s="695"/>
      <c r="AL12" s="695"/>
      <c r="AM12" s="695"/>
      <c r="AN12" s="695"/>
      <c r="AO12" s="695"/>
      <c r="AP12" s="695"/>
      <c r="AQ12" s="695"/>
      <c r="AR12" s="695"/>
      <c r="AS12" s="695"/>
      <c r="AT12" s="695"/>
      <c r="AU12" s="695"/>
      <c r="AV12" s="695"/>
      <c r="AW12" s="695"/>
      <c r="AX12" s="781"/>
      <c r="AY12" s="708"/>
      <c r="AZ12" s="708"/>
      <c r="BA12" s="708"/>
      <c r="BB12" s="708"/>
      <c r="BC12" s="708"/>
      <c r="BL12" s="167"/>
      <c r="BM12" s="138"/>
      <c r="BN12" s="138"/>
      <c r="BO12" s="138"/>
      <c r="BP12" s="138"/>
      <c r="BQ12" s="138"/>
      <c r="BR12" s="138"/>
      <c r="BS12" s="138"/>
      <c r="BT12" s="138"/>
      <c r="BU12" s="138"/>
      <c r="BV12" s="138"/>
    </row>
    <row r="13" spans="1:104" s="2" customFormat="1" ht="30" customHeight="1">
      <c r="A13" s="138"/>
      <c r="B13" s="692" t="s">
        <v>75</v>
      </c>
      <c r="C13" s="692"/>
      <c r="D13" s="692"/>
      <c r="E13" s="692"/>
      <c r="F13" s="692"/>
      <c r="G13" s="75" t="s">
        <v>72</v>
      </c>
      <c r="H13" s="693" t="s">
        <v>76</v>
      </c>
      <c r="I13" s="693"/>
      <c r="J13" s="694" t="str">
        <f>TEXT(様式１!$H$46,"0000")&amp;TEXT(様式１!$N$46,"0000")&amp;TEXT(様式１!$T$46,"0000")&amp;様式１!$Z$46</f>
        <v>00000000000022</v>
      </c>
      <c r="K13" s="694"/>
      <c r="L13" s="694"/>
      <c r="M13" s="694"/>
      <c r="N13" s="694"/>
      <c r="O13" s="694"/>
      <c r="P13" s="694"/>
      <c r="Q13" s="694"/>
      <c r="R13" s="694"/>
      <c r="S13" s="694"/>
      <c r="T13" s="694"/>
      <c r="U13" s="694"/>
      <c r="V13" s="694"/>
      <c r="W13" s="694"/>
      <c r="X13" s="694"/>
      <c r="Y13" s="694"/>
      <c r="Z13" s="694"/>
      <c r="AA13" s="693" t="s">
        <v>17</v>
      </c>
      <c r="AB13" s="693"/>
      <c r="AD13" s="683" t="s">
        <v>77</v>
      </c>
      <c r="AE13" s="683"/>
      <c r="AF13" s="683"/>
      <c r="AG13" s="683"/>
      <c r="AH13" s="683"/>
      <c r="AI13" s="77" t="s">
        <v>72</v>
      </c>
      <c r="AJ13" s="695">
        <f>様式１!AJ46</f>
        <v>0</v>
      </c>
      <c r="AK13" s="695"/>
      <c r="AL13" s="695"/>
      <c r="AM13" s="695"/>
      <c r="AN13" s="695"/>
      <c r="AO13" s="695"/>
      <c r="AP13" s="695"/>
      <c r="AQ13" s="695"/>
      <c r="AR13" s="695"/>
      <c r="AS13" s="695"/>
      <c r="AT13" s="695"/>
      <c r="AU13" s="695"/>
      <c r="AV13" s="695"/>
      <c r="AW13" s="695"/>
      <c r="AX13" s="782"/>
      <c r="AY13" s="782"/>
      <c r="AZ13" s="782"/>
      <c r="BA13" s="782"/>
      <c r="BB13" s="782"/>
      <c r="BC13" s="782"/>
      <c r="BL13" s="167"/>
      <c r="BM13" s="138"/>
      <c r="BN13" s="138"/>
      <c r="BO13" s="138"/>
      <c r="BP13" s="138"/>
      <c r="BQ13" s="138"/>
      <c r="BR13" s="138"/>
      <c r="BS13" s="138"/>
      <c r="BT13" s="138"/>
      <c r="BU13" s="138"/>
      <c r="BV13" s="138"/>
    </row>
    <row r="14" spans="1:104" s="2" customFormat="1" ht="30" customHeight="1">
      <c r="A14" s="138"/>
      <c r="B14" s="685"/>
      <c r="C14" s="685"/>
      <c r="D14" s="685"/>
      <c r="E14" s="685"/>
      <c r="F14" s="685"/>
      <c r="G14" s="447"/>
      <c r="H14" s="794"/>
      <c r="I14" s="794"/>
      <c r="J14" s="794"/>
      <c r="K14" s="794"/>
      <c r="L14" s="794"/>
      <c r="M14" s="794"/>
      <c r="N14" s="794"/>
      <c r="O14" s="794"/>
      <c r="P14" s="794"/>
      <c r="Q14" s="794"/>
      <c r="R14" s="794"/>
      <c r="S14" s="794"/>
      <c r="T14" s="794"/>
      <c r="U14" s="794"/>
      <c r="V14" s="794"/>
      <c r="W14" s="794"/>
      <c r="X14" s="794"/>
      <c r="Y14" s="794"/>
      <c r="Z14" s="794"/>
      <c r="AA14" s="794"/>
      <c r="AB14" s="794"/>
      <c r="AC14" s="794"/>
      <c r="AD14" s="794"/>
      <c r="AE14" s="794"/>
      <c r="AF14" s="794"/>
      <c r="AG14" s="794"/>
      <c r="AH14" s="794"/>
      <c r="AI14" s="794"/>
      <c r="AJ14" s="794"/>
      <c r="AK14" s="794"/>
      <c r="AL14" s="794"/>
      <c r="AM14" s="794"/>
      <c r="AN14" s="794"/>
      <c r="AO14" s="794"/>
      <c r="AP14" s="794"/>
      <c r="AQ14" s="794"/>
      <c r="AR14" s="794"/>
      <c r="AS14" s="794"/>
      <c r="AT14" s="794"/>
      <c r="AU14" s="794"/>
      <c r="AV14" s="794"/>
      <c r="AW14" s="794"/>
      <c r="AX14" s="377"/>
      <c r="AY14" s="377"/>
      <c r="AZ14" s="377"/>
      <c r="BA14" s="377"/>
      <c r="BB14" s="377"/>
      <c r="BC14" s="377"/>
      <c r="BL14" s="167"/>
      <c r="BM14" s="138"/>
      <c r="BN14" s="138"/>
      <c r="BO14" s="138"/>
      <c r="BP14" s="138"/>
      <c r="BQ14" s="138"/>
      <c r="BR14" s="138"/>
      <c r="BS14" s="138"/>
      <c r="BT14" s="138"/>
      <c r="BU14" s="138"/>
      <c r="BV14" s="138"/>
    </row>
    <row r="15" spans="1:104" s="2" customFormat="1" ht="5.85" customHeight="1">
      <c r="A15" s="138"/>
      <c r="B15" s="382"/>
      <c r="C15" s="382"/>
      <c r="D15" s="382"/>
      <c r="E15" s="382"/>
      <c r="F15" s="382"/>
      <c r="G15" s="380"/>
      <c r="H15" s="685"/>
      <c r="I15" s="685"/>
      <c r="J15" s="685"/>
      <c r="K15" s="685"/>
      <c r="L15" s="685"/>
      <c r="M15" s="685"/>
      <c r="N15" s="685"/>
      <c r="O15" s="685"/>
      <c r="P15" s="685"/>
      <c r="Q15" s="685"/>
      <c r="R15" s="685"/>
      <c r="S15" s="685"/>
      <c r="T15" s="685"/>
      <c r="U15" s="685"/>
      <c r="V15" s="685"/>
      <c r="W15" s="685"/>
      <c r="X15" s="685"/>
      <c r="Y15" s="685"/>
      <c r="Z15" s="685"/>
      <c r="AA15" s="685"/>
      <c r="AB15" s="685"/>
      <c r="AC15" s="375"/>
      <c r="AD15" s="375"/>
      <c r="AE15" s="375"/>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L15" s="167"/>
      <c r="BM15" s="138"/>
      <c r="BN15" s="138"/>
      <c r="BO15" s="138"/>
      <c r="BP15" s="138"/>
      <c r="BQ15" s="138"/>
      <c r="BR15" s="138"/>
      <c r="BS15" s="138"/>
      <c r="BT15" s="138"/>
      <c r="BU15" s="138"/>
      <c r="BV15" s="138"/>
    </row>
    <row r="16" spans="1:104" ht="18.75" customHeight="1">
      <c r="B16" s="686" t="s">
        <v>3</v>
      </c>
      <c r="C16" s="687"/>
      <c r="D16" s="687"/>
      <c r="E16" s="687"/>
      <c r="F16" s="687"/>
      <c r="G16" s="687"/>
      <c r="H16" s="687"/>
      <c r="I16" s="687"/>
      <c r="J16" s="687"/>
      <c r="K16" s="687"/>
      <c r="L16" s="687"/>
      <c r="M16" s="687"/>
      <c r="N16" s="687"/>
      <c r="O16" s="687"/>
      <c r="P16" s="687"/>
      <c r="Q16" s="687"/>
      <c r="R16" s="687"/>
      <c r="S16" s="687"/>
      <c r="T16" s="687"/>
      <c r="U16" s="687"/>
      <c r="V16" s="687"/>
      <c r="W16" s="687"/>
      <c r="X16" s="687"/>
      <c r="Y16" s="687"/>
      <c r="Z16" s="687"/>
      <c r="AA16" s="687"/>
      <c r="AB16" s="687"/>
      <c r="AC16" s="687"/>
      <c r="AD16" s="687"/>
      <c r="AE16" s="687"/>
      <c r="AF16" s="687"/>
      <c r="AG16" s="687"/>
      <c r="AH16" s="687"/>
      <c r="AI16" s="687"/>
      <c r="AJ16" s="687"/>
      <c r="AK16" s="687"/>
      <c r="AL16" s="687"/>
      <c r="AM16" s="687"/>
      <c r="AN16" s="687"/>
      <c r="AO16" s="687"/>
      <c r="AP16" s="687"/>
      <c r="AQ16" s="687"/>
      <c r="AR16" s="687"/>
      <c r="AS16" s="687"/>
      <c r="AT16" s="687"/>
      <c r="AU16" s="687"/>
      <c r="AV16" s="687"/>
      <c r="AW16" s="687"/>
      <c r="AX16" s="687"/>
      <c r="AY16" s="687"/>
      <c r="AZ16" s="687"/>
      <c r="BA16" s="687"/>
      <c r="BB16" s="687"/>
      <c r="BC16" s="688"/>
    </row>
    <row r="17" spans="1:74" ht="18" customHeight="1">
      <c r="B17" s="599" t="s">
        <v>4</v>
      </c>
      <c r="C17" s="600"/>
      <c r="D17" s="600"/>
      <c r="E17" s="600"/>
      <c r="F17" s="600"/>
      <c r="G17" s="600"/>
      <c r="H17" s="600"/>
      <c r="I17" s="689" t="str">
        <f>IF(様式１!I12="","",様式１!I12)</f>
        <v/>
      </c>
      <c r="J17" s="690"/>
      <c r="K17" s="690"/>
      <c r="L17" s="690"/>
      <c r="M17" s="690"/>
      <c r="N17" s="690"/>
      <c r="O17" s="690"/>
      <c r="P17" s="690"/>
      <c r="Q17" s="690"/>
      <c r="R17" s="690"/>
      <c r="S17" s="690"/>
      <c r="T17" s="690"/>
      <c r="U17" s="690"/>
      <c r="V17" s="690"/>
      <c r="W17" s="690"/>
      <c r="X17" s="690"/>
      <c r="Y17" s="690"/>
      <c r="Z17" s="690"/>
      <c r="AA17" s="690"/>
      <c r="AB17" s="690"/>
      <c r="AC17" s="690"/>
      <c r="AD17" s="690"/>
      <c r="AE17" s="690"/>
      <c r="AF17" s="690"/>
      <c r="AG17" s="691"/>
      <c r="AH17" s="663" t="s">
        <v>710</v>
      </c>
      <c r="AI17" s="664"/>
      <c r="AJ17" s="664"/>
      <c r="AK17" s="664"/>
      <c r="AL17" s="664"/>
      <c r="AM17" s="665"/>
      <c r="AN17" s="795" t="s">
        <v>709</v>
      </c>
      <c r="AO17" s="796"/>
      <c r="AP17" s="796"/>
      <c r="AQ17" s="796"/>
      <c r="AR17" s="796"/>
      <c r="AS17" s="796"/>
      <c r="AT17" s="796"/>
      <c r="AU17" s="796"/>
      <c r="AV17" s="796"/>
      <c r="AW17" s="796"/>
      <c r="AX17" s="796"/>
      <c r="AY17" s="796"/>
      <c r="AZ17" s="796"/>
      <c r="BA17" s="796"/>
      <c r="BB17" s="796"/>
      <c r="BC17" s="797"/>
    </row>
    <row r="18" spans="1:74" s="2" customFormat="1" ht="14.25" customHeight="1">
      <c r="A18" s="138"/>
      <c r="B18" s="601" t="s">
        <v>6</v>
      </c>
      <c r="C18" s="602"/>
      <c r="D18" s="602"/>
      <c r="E18" s="602"/>
      <c r="F18" s="602"/>
      <c r="G18" s="602"/>
      <c r="H18" s="602"/>
      <c r="I18" s="718" t="str">
        <f>IF(様式１!$I$13="","",様式１!$I$13)</f>
        <v/>
      </c>
      <c r="J18" s="719"/>
      <c r="K18" s="719"/>
      <c r="L18" s="719"/>
      <c r="M18" s="719"/>
      <c r="N18" s="719"/>
      <c r="O18" s="719"/>
      <c r="P18" s="719"/>
      <c r="Q18" s="719"/>
      <c r="R18" s="719"/>
      <c r="S18" s="719"/>
      <c r="T18" s="719"/>
      <c r="U18" s="719"/>
      <c r="V18" s="719"/>
      <c r="W18" s="719"/>
      <c r="X18" s="719"/>
      <c r="Y18" s="719"/>
      <c r="Z18" s="719"/>
      <c r="AA18" s="719"/>
      <c r="AB18" s="719"/>
      <c r="AC18" s="719"/>
      <c r="AD18" s="719"/>
      <c r="AE18" s="719"/>
      <c r="AF18" s="719"/>
      <c r="AG18" s="720"/>
      <c r="AH18" s="666"/>
      <c r="AI18" s="667"/>
      <c r="AJ18" s="667"/>
      <c r="AK18" s="667"/>
      <c r="AL18" s="667"/>
      <c r="AM18" s="668"/>
      <c r="AN18" s="798"/>
      <c r="AO18" s="799"/>
      <c r="AP18" s="799"/>
      <c r="AQ18" s="799"/>
      <c r="AR18" s="799"/>
      <c r="AS18" s="799"/>
      <c r="AT18" s="799"/>
      <c r="AU18" s="799"/>
      <c r="AV18" s="799"/>
      <c r="AW18" s="799"/>
      <c r="AX18" s="799"/>
      <c r="AY18" s="799"/>
      <c r="AZ18" s="799"/>
      <c r="BA18" s="799"/>
      <c r="BB18" s="799"/>
      <c r="BC18" s="800"/>
      <c r="BL18" s="167"/>
      <c r="BM18" s="138"/>
      <c r="BN18" s="138"/>
      <c r="BO18" s="138"/>
      <c r="BP18" s="138"/>
      <c r="BQ18" s="138"/>
      <c r="BR18" s="138"/>
      <c r="BS18" s="138"/>
      <c r="BT18" s="138"/>
      <c r="BU18" s="138"/>
      <c r="BV18" s="138"/>
    </row>
    <row r="19" spans="1:74" s="2" customFormat="1" ht="15.75" customHeight="1">
      <c r="A19" s="138"/>
      <c r="B19" s="603"/>
      <c r="C19" s="604"/>
      <c r="D19" s="604"/>
      <c r="E19" s="604"/>
      <c r="F19" s="604"/>
      <c r="G19" s="604"/>
      <c r="H19" s="604"/>
      <c r="I19" s="721"/>
      <c r="J19" s="722"/>
      <c r="K19" s="722"/>
      <c r="L19" s="722"/>
      <c r="M19" s="722"/>
      <c r="N19" s="722"/>
      <c r="O19" s="722"/>
      <c r="P19" s="722"/>
      <c r="Q19" s="722"/>
      <c r="R19" s="722"/>
      <c r="S19" s="722"/>
      <c r="T19" s="722"/>
      <c r="U19" s="722"/>
      <c r="V19" s="722"/>
      <c r="W19" s="722"/>
      <c r="X19" s="722"/>
      <c r="Y19" s="722"/>
      <c r="Z19" s="722"/>
      <c r="AA19" s="722"/>
      <c r="AB19" s="722"/>
      <c r="AC19" s="722"/>
      <c r="AD19" s="722"/>
      <c r="AE19" s="722"/>
      <c r="AF19" s="722"/>
      <c r="AG19" s="723"/>
      <c r="AH19" s="666"/>
      <c r="AI19" s="667"/>
      <c r="AJ19" s="667"/>
      <c r="AK19" s="667"/>
      <c r="AL19" s="667"/>
      <c r="AM19" s="668"/>
      <c r="AN19" s="724" t="s">
        <v>27</v>
      </c>
      <c r="AO19" s="659"/>
      <c r="AP19" s="659"/>
      <c r="AQ19" s="659"/>
      <c r="AR19" s="659"/>
      <c r="AS19" s="659"/>
      <c r="AT19" s="659"/>
      <c r="AU19" s="659"/>
      <c r="AV19" s="659"/>
      <c r="AW19" s="659"/>
      <c r="AX19" s="659"/>
      <c r="AY19" s="659"/>
      <c r="AZ19" s="659"/>
      <c r="BA19" s="659"/>
      <c r="BB19" s="659"/>
      <c r="BC19" s="660"/>
      <c r="BL19" s="167"/>
      <c r="BM19" s="138"/>
      <c r="BN19" s="138"/>
      <c r="BO19" s="138"/>
      <c r="BP19" s="138"/>
      <c r="BQ19" s="138"/>
      <c r="BR19" s="138"/>
      <c r="BS19" s="138"/>
      <c r="BT19" s="138"/>
      <c r="BU19" s="138"/>
      <c r="BV19" s="138"/>
    </row>
    <row r="20" spans="1:74" s="2" customFormat="1" ht="25.5" customHeight="1">
      <c r="A20" s="138"/>
      <c r="B20" s="617" t="s">
        <v>7</v>
      </c>
      <c r="C20" s="618"/>
      <c r="D20" s="618"/>
      <c r="E20" s="618"/>
      <c r="F20" s="618"/>
      <c r="G20" s="618"/>
      <c r="H20" s="618"/>
      <c r="I20" s="740" t="str">
        <f>IF(様式１!$I$15="","",TEXT(様式１!$I$15,"0000")&amp;TEXT(様式１!$Q$15,"0000")&amp;TEXT(様式１!$Y$15,"0000")&amp;様式１!$AG$15)</f>
        <v/>
      </c>
      <c r="J20" s="741"/>
      <c r="K20" s="741"/>
      <c r="L20" s="741"/>
      <c r="M20" s="741"/>
      <c r="N20" s="741"/>
      <c r="O20" s="741"/>
      <c r="P20" s="741"/>
      <c r="Q20" s="742"/>
      <c r="R20" s="742"/>
      <c r="S20" s="742"/>
      <c r="T20" s="742"/>
      <c r="U20" s="742"/>
      <c r="V20" s="742"/>
      <c r="W20" s="742"/>
      <c r="X20" s="742"/>
      <c r="Y20" s="742"/>
      <c r="Z20" s="742"/>
      <c r="AA20" s="742"/>
      <c r="AB20" s="742"/>
      <c r="AC20" s="742"/>
      <c r="AD20" s="742"/>
      <c r="AE20" s="742"/>
      <c r="AF20" s="742"/>
      <c r="AG20" s="743"/>
      <c r="AH20" s="603"/>
      <c r="AI20" s="604"/>
      <c r="AJ20" s="604"/>
      <c r="AK20" s="604"/>
      <c r="AL20" s="604"/>
      <c r="AM20" s="669"/>
      <c r="AN20" s="725"/>
      <c r="AO20" s="661"/>
      <c r="AP20" s="661"/>
      <c r="AQ20" s="661"/>
      <c r="AR20" s="661"/>
      <c r="AS20" s="661"/>
      <c r="AT20" s="661"/>
      <c r="AU20" s="661"/>
      <c r="AV20" s="661"/>
      <c r="AW20" s="661"/>
      <c r="AX20" s="661"/>
      <c r="AY20" s="661"/>
      <c r="AZ20" s="661"/>
      <c r="BA20" s="661"/>
      <c r="BB20" s="661"/>
      <c r="BC20" s="662"/>
      <c r="BL20" s="167"/>
      <c r="BM20" s="138"/>
      <c r="BN20" s="138"/>
      <c r="BO20" s="138"/>
      <c r="BP20" s="138"/>
      <c r="BQ20" s="138"/>
      <c r="BR20" s="138"/>
      <c r="BS20" s="138"/>
      <c r="BT20" s="138"/>
      <c r="BU20" s="138"/>
      <c r="BV20" s="138"/>
    </row>
    <row r="21" spans="1:74" ht="24" customHeight="1" thickBot="1">
      <c r="B21" s="387"/>
      <c r="C21" s="387"/>
      <c r="D21" s="387"/>
      <c r="E21" s="387"/>
      <c r="F21" s="387"/>
      <c r="G21" s="387"/>
      <c r="H21" s="387"/>
      <c r="I21" s="387"/>
      <c r="J21" s="387"/>
      <c r="K21" s="387"/>
      <c r="L21" s="387"/>
      <c r="M21" s="387"/>
      <c r="N21" s="387"/>
      <c r="O21" s="387"/>
      <c r="P21" s="387"/>
      <c r="Q21" s="387"/>
      <c r="R21" s="387"/>
      <c r="S21" s="387"/>
      <c r="T21" s="387"/>
      <c r="U21" s="387"/>
      <c r="V21" s="387"/>
      <c r="W21" s="387"/>
      <c r="X21" s="387"/>
      <c r="Y21" s="387"/>
      <c r="Z21" s="387"/>
      <c r="AA21" s="387"/>
      <c r="AB21" s="387"/>
      <c r="AC21" s="387"/>
      <c r="AD21" s="387"/>
      <c r="AE21" s="387"/>
      <c r="AF21" s="387"/>
      <c r="AG21" s="387"/>
      <c r="AH21" s="387"/>
      <c r="AI21" s="387"/>
      <c r="AJ21" s="387"/>
      <c r="AK21" s="387"/>
      <c r="AL21" s="387"/>
      <c r="AM21" s="387"/>
      <c r="AN21" s="387"/>
      <c r="AO21" s="387"/>
      <c r="AP21" s="387"/>
      <c r="AQ21" s="387"/>
      <c r="AR21" s="387"/>
      <c r="AS21" s="387"/>
      <c r="AT21" s="387"/>
      <c r="AU21" s="387"/>
      <c r="AV21" s="387"/>
      <c r="AW21" s="387"/>
      <c r="AX21" s="387"/>
      <c r="AY21" s="387"/>
      <c r="AZ21" s="387"/>
      <c r="BA21" s="387"/>
      <c r="BB21" s="387"/>
      <c r="BC21" s="387"/>
    </row>
    <row r="22" spans="1:74" ht="20.25" customHeight="1">
      <c r="B22" s="726" t="s">
        <v>672</v>
      </c>
      <c r="C22" s="727"/>
      <c r="D22" s="727"/>
      <c r="E22" s="727"/>
      <c r="F22" s="727"/>
      <c r="G22" s="727"/>
      <c r="H22" s="727"/>
      <c r="I22" s="727"/>
      <c r="J22" s="727"/>
      <c r="K22" s="727"/>
      <c r="L22" s="727"/>
      <c r="M22" s="727"/>
      <c r="N22" s="727"/>
      <c r="O22" s="727"/>
      <c r="P22" s="727"/>
      <c r="Q22" s="727"/>
      <c r="R22" s="727"/>
      <c r="S22" s="727"/>
      <c r="T22" s="727"/>
      <c r="U22" s="727"/>
      <c r="V22" s="727"/>
      <c r="W22" s="727"/>
      <c r="X22" s="727"/>
      <c r="Y22" s="727"/>
      <c r="Z22" s="727"/>
      <c r="AA22" s="727"/>
      <c r="AB22" s="727"/>
      <c r="AC22" s="727"/>
      <c r="AD22" s="727"/>
      <c r="AE22" s="727"/>
      <c r="AF22" s="727"/>
      <c r="AG22" s="727"/>
      <c r="AH22" s="727"/>
      <c r="AI22" s="727"/>
      <c r="AJ22" s="727"/>
      <c r="AK22" s="727"/>
      <c r="AL22" s="727"/>
      <c r="AM22" s="727"/>
      <c r="AN22" s="727"/>
      <c r="AO22" s="727"/>
      <c r="AP22" s="727"/>
      <c r="AQ22" s="727"/>
      <c r="AR22" s="727"/>
      <c r="AS22" s="727"/>
      <c r="AT22" s="727"/>
      <c r="AU22" s="727"/>
      <c r="AV22" s="727"/>
      <c r="AW22" s="727"/>
      <c r="AX22" s="727"/>
      <c r="AY22" s="727"/>
      <c r="AZ22" s="727"/>
      <c r="BA22" s="727"/>
      <c r="BB22" s="727"/>
      <c r="BC22" s="729"/>
      <c r="BE22" s="43"/>
      <c r="BF22" s="43"/>
      <c r="BG22" s="43"/>
      <c r="BH22" s="43"/>
      <c r="BI22" s="43"/>
      <c r="BJ22" s="43"/>
      <c r="BK22" s="82"/>
      <c r="BL22" s="168"/>
    </row>
    <row r="23" spans="1:74" s="5" customFormat="1" ht="36.75" customHeight="1" thickBot="1">
      <c r="A23" s="139"/>
      <c r="B23" s="783" t="s">
        <v>669</v>
      </c>
      <c r="C23" s="784"/>
      <c r="D23" s="784"/>
      <c r="E23" s="784"/>
      <c r="F23" s="784"/>
      <c r="G23" s="784"/>
      <c r="H23" s="784"/>
      <c r="I23" s="784"/>
      <c r="J23" s="784"/>
      <c r="K23" s="784"/>
      <c r="L23" s="784"/>
      <c r="M23" s="784"/>
      <c r="N23" s="784"/>
      <c r="O23" s="784"/>
      <c r="P23" s="784"/>
      <c r="Q23" s="784"/>
      <c r="R23" s="784"/>
      <c r="S23" s="785"/>
      <c r="T23" s="786"/>
      <c r="U23" s="786"/>
      <c r="V23" s="786"/>
      <c r="W23" s="786"/>
      <c r="X23" s="786"/>
      <c r="Y23" s="786"/>
      <c r="Z23" s="786"/>
      <c r="AA23" s="786"/>
      <c r="AB23" s="786"/>
      <c r="AC23" s="786"/>
      <c r="AD23" s="786"/>
      <c r="AE23" s="787"/>
      <c r="AF23" s="788" t="s">
        <v>12</v>
      </c>
      <c r="AG23" s="789"/>
      <c r="AH23" s="789"/>
      <c r="AI23" s="789"/>
      <c r="AJ23" s="789"/>
      <c r="AK23" s="789"/>
      <c r="AL23" s="790"/>
      <c r="AM23" s="791" t="str">
        <f>IF(OR(S23="",S23=0),"","判定対象は「2024年4月以降の日数」のみですのでご注意ください")</f>
        <v/>
      </c>
      <c r="AN23" s="792"/>
      <c r="AO23" s="792"/>
      <c r="AP23" s="792"/>
      <c r="AQ23" s="792"/>
      <c r="AR23" s="792"/>
      <c r="AS23" s="792"/>
      <c r="AT23" s="792"/>
      <c r="AU23" s="792"/>
      <c r="AV23" s="792"/>
      <c r="AW23" s="792"/>
      <c r="AX23" s="792"/>
      <c r="AY23" s="792"/>
      <c r="AZ23" s="792"/>
      <c r="BA23" s="792"/>
      <c r="BB23" s="792"/>
      <c r="BC23" s="793"/>
      <c r="BE23" s="404" t="str">
        <f>IF(OR(S23=0,S23=""),"空白","")</f>
        <v>空白</v>
      </c>
      <c r="BF23" s="6"/>
      <c r="BI23"/>
      <c r="BJ23"/>
      <c r="BL23" s="403"/>
      <c r="BM23" s="140"/>
      <c r="BN23" s="140"/>
      <c r="BO23" s="140"/>
      <c r="BP23" s="139"/>
      <c r="BQ23" s="139"/>
      <c r="BR23" s="139"/>
      <c r="BS23" s="139"/>
      <c r="BT23" s="139"/>
      <c r="BU23" s="139"/>
      <c r="BV23" s="139"/>
    </row>
    <row r="24" spans="1:74" s="5" customFormat="1" ht="15" customHeight="1" thickBot="1">
      <c r="A24" s="139"/>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802"/>
      <c r="BA24" s="802"/>
      <c r="BB24" s="802"/>
      <c r="BC24" s="802"/>
      <c r="BE24" s="6"/>
      <c r="BF24" s="6"/>
      <c r="BL24" s="167"/>
      <c r="BM24" s="139"/>
      <c r="BN24" s="139"/>
      <c r="BO24" s="139"/>
      <c r="BP24" s="139"/>
      <c r="BQ24" s="139"/>
      <c r="BR24" s="139"/>
      <c r="BS24" s="139"/>
      <c r="BT24" s="139"/>
      <c r="BU24" s="139"/>
      <c r="BV24" s="139"/>
    </row>
    <row r="25" spans="1:74" ht="20.25" customHeight="1">
      <c r="B25" s="726" t="s">
        <v>673</v>
      </c>
      <c r="C25" s="727"/>
      <c r="D25" s="727"/>
      <c r="E25" s="727"/>
      <c r="F25" s="727"/>
      <c r="G25" s="727"/>
      <c r="H25" s="727"/>
      <c r="I25" s="727"/>
      <c r="J25" s="727"/>
      <c r="K25" s="727"/>
      <c r="L25" s="727"/>
      <c r="M25" s="727"/>
      <c r="N25" s="727"/>
      <c r="O25" s="727"/>
      <c r="P25" s="727"/>
      <c r="Q25" s="727"/>
      <c r="R25" s="727"/>
      <c r="S25" s="727"/>
      <c r="T25" s="727"/>
      <c r="U25" s="727"/>
      <c r="V25" s="727"/>
      <c r="W25" s="727"/>
      <c r="X25" s="727"/>
      <c r="Y25" s="727"/>
      <c r="Z25" s="727"/>
      <c r="AA25" s="727"/>
      <c r="AB25" s="727"/>
      <c r="AC25" s="727"/>
      <c r="AD25" s="727"/>
      <c r="AE25" s="727"/>
      <c r="AF25" s="727"/>
      <c r="AG25" s="727"/>
      <c r="AH25" s="727"/>
      <c r="AI25" s="727"/>
      <c r="AJ25" s="727"/>
      <c r="AK25" s="727"/>
      <c r="AL25" s="727"/>
      <c r="AM25" s="727"/>
      <c r="AN25" s="727"/>
      <c r="AO25" s="727"/>
      <c r="AP25" s="727"/>
      <c r="AQ25" s="727"/>
      <c r="AR25" s="727"/>
      <c r="AS25" s="727"/>
      <c r="AT25" s="727"/>
      <c r="AU25" s="727"/>
      <c r="AV25" s="727"/>
      <c r="AW25" s="727"/>
      <c r="AX25" s="727"/>
      <c r="AY25" s="727"/>
      <c r="AZ25" s="727"/>
      <c r="BA25" s="727"/>
      <c r="BB25" s="727"/>
      <c r="BC25" s="729"/>
      <c r="BE25" s="43"/>
      <c r="BF25" s="43"/>
      <c r="BG25" s="43"/>
      <c r="BH25" s="43"/>
      <c r="BI25" s="43"/>
      <c r="BJ25" s="43"/>
      <c r="BK25" s="82"/>
      <c r="BL25" s="168"/>
    </row>
    <row r="26" spans="1:74" s="5" customFormat="1" ht="36.75" customHeight="1" thickBot="1">
      <c r="A26" s="139"/>
      <c r="B26" s="783" t="s">
        <v>669</v>
      </c>
      <c r="C26" s="784"/>
      <c r="D26" s="784"/>
      <c r="E26" s="784"/>
      <c r="F26" s="784"/>
      <c r="G26" s="784"/>
      <c r="H26" s="784"/>
      <c r="I26" s="784"/>
      <c r="J26" s="784"/>
      <c r="K26" s="784"/>
      <c r="L26" s="784"/>
      <c r="M26" s="784"/>
      <c r="N26" s="784"/>
      <c r="O26" s="784"/>
      <c r="P26" s="784"/>
      <c r="Q26" s="784"/>
      <c r="R26" s="784"/>
      <c r="S26" s="785"/>
      <c r="T26" s="786"/>
      <c r="U26" s="786"/>
      <c r="V26" s="786"/>
      <c r="W26" s="786"/>
      <c r="X26" s="786"/>
      <c r="Y26" s="786"/>
      <c r="Z26" s="786"/>
      <c r="AA26" s="786"/>
      <c r="AB26" s="786"/>
      <c r="AC26" s="786"/>
      <c r="AD26" s="786"/>
      <c r="AE26" s="787"/>
      <c r="AF26" s="788" t="s">
        <v>12</v>
      </c>
      <c r="AG26" s="789"/>
      <c r="AH26" s="789"/>
      <c r="AI26" s="789"/>
      <c r="AJ26" s="789"/>
      <c r="AK26" s="789"/>
      <c r="AL26" s="790"/>
      <c r="AM26" s="791" t="str">
        <f>IF(OR(S26="",S26=0),"","判定対象は「2024年4月以降の日数」のみですのでご注意ください")</f>
        <v/>
      </c>
      <c r="AN26" s="792"/>
      <c r="AO26" s="792"/>
      <c r="AP26" s="792"/>
      <c r="AQ26" s="792"/>
      <c r="AR26" s="792"/>
      <c r="AS26" s="792"/>
      <c r="AT26" s="792"/>
      <c r="AU26" s="792"/>
      <c r="AV26" s="792"/>
      <c r="AW26" s="792"/>
      <c r="AX26" s="792"/>
      <c r="AY26" s="792"/>
      <c r="AZ26" s="792"/>
      <c r="BA26" s="792"/>
      <c r="BB26" s="792"/>
      <c r="BC26" s="793"/>
      <c r="BE26" s="404" t="str">
        <f>IF(OR(S26=0,S26=""),"空白","")</f>
        <v>空白</v>
      </c>
      <c r="BF26" s="6"/>
      <c r="BI26"/>
      <c r="BJ26"/>
      <c r="BL26" s="403"/>
      <c r="BM26" s="140"/>
      <c r="BN26" s="140"/>
      <c r="BO26" s="140"/>
      <c r="BP26" s="139"/>
      <c r="BQ26" s="139"/>
      <c r="BR26" s="139"/>
      <c r="BS26" s="139"/>
      <c r="BT26" s="139"/>
      <c r="BU26" s="139"/>
      <c r="BV26" s="139"/>
    </row>
    <row r="27" spans="1:74" s="5" customFormat="1" ht="15" customHeight="1" thickBot="1">
      <c r="A27" s="139"/>
      <c r="B27" s="803" t="str">
        <f>IF(OR(S26="",S26&lt;=$S$23),"",IF(S26&gt;$S$23,"「職長」の日数が全体の日数を超えています。確認ください",""))</f>
        <v/>
      </c>
      <c r="C27" s="803"/>
      <c r="D27" s="803"/>
      <c r="E27" s="803"/>
      <c r="F27" s="803"/>
      <c r="G27" s="803"/>
      <c r="H27" s="803"/>
      <c r="I27" s="803"/>
      <c r="J27" s="803"/>
      <c r="K27" s="803"/>
      <c r="L27" s="803"/>
      <c r="M27" s="803"/>
      <c r="N27" s="803"/>
      <c r="O27" s="803"/>
      <c r="P27" s="803"/>
      <c r="Q27" s="803"/>
      <c r="R27" s="803"/>
      <c r="S27" s="803"/>
      <c r="T27" s="803"/>
      <c r="U27" s="803"/>
      <c r="V27" s="803"/>
      <c r="W27" s="803"/>
      <c r="X27" s="803"/>
      <c r="Y27" s="803"/>
      <c r="Z27" s="803"/>
      <c r="AA27" s="803"/>
      <c r="AB27" s="803"/>
      <c r="AC27" s="803"/>
      <c r="AD27" s="803"/>
      <c r="AE27" s="803"/>
      <c r="AF27" s="803"/>
      <c r="AG27" s="803"/>
      <c r="AH27" s="803"/>
      <c r="AI27" s="803"/>
      <c r="AJ27" s="803"/>
      <c r="AK27" s="803"/>
      <c r="AL27" s="803"/>
      <c r="AM27" s="803"/>
      <c r="AN27" s="803"/>
      <c r="AO27" s="803"/>
      <c r="AP27" s="803"/>
      <c r="AQ27" s="803"/>
      <c r="AR27" s="803"/>
      <c r="AS27" s="803"/>
      <c r="AT27" s="803"/>
      <c r="AU27" s="803"/>
      <c r="AV27" s="803"/>
      <c r="AW27" s="803"/>
      <c r="AX27" s="803"/>
      <c r="AY27" s="803"/>
      <c r="AZ27" s="803"/>
      <c r="BA27" s="803"/>
      <c r="BB27" s="803"/>
      <c r="BC27" s="803"/>
      <c r="BE27" s="6"/>
      <c r="BF27" s="6"/>
      <c r="BL27" s="167"/>
      <c r="BM27" s="139"/>
      <c r="BN27" s="139"/>
      <c r="BO27" s="139"/>
      <c r="BP27" s="139"/>
      <c r="BQ27" s="139"/>
      <c r="BR27" s="139"/>
      <c r="BS27" s="139"/>
      <c r="BT27" s="139"/>
      <c r="BU27" s="139"/>
      <c r="BV27" s="139"/>
    </row>
    <row r="28" spans="1:74" ht="20.25" customHeight="1">
      <c r="B28" s="726" t="s">
        <v>674</v>
      </c>
      <c r="C28" s="727"/>
      <c r="D28" s="727"/>
      <c r="E28" s="727"/>
      <c r="F28" s="727"/>
      <c r="G28" s="727"/>
      <c r="H28" s="727"/>
      <c r="I28" s="727"/>
      <c r="J28" s="727"/>
      <c r="K28" s="727"/>
      <c r="L28" s="727"/>
      <c r="M28" s="727"/>
      <c r="N28" s="727"/>
      <c r="O28" s="727"/>
      <c r="P28" s="727"/>
      <c r="Q28" s="727"/>
      <c r="R28" s="727"/>
      <c r="S28" s="727"/>
      <c r="T28" s="727"/>
      <c r="U28" s="727"/>
      <c r="V28" s="727"/>
      <c r="W28" s="727"/>
      <c r="X28" s="727"/>
      <c r="Y28" s="727"/>
      <c r="Z28" s="727"/>
      <c r="AA28" s="727"/>
      <c r="AB28" s="727"/>
      <c r="AC28" s="727"/>
      <c r="AD28" s="727"/>
      <c r="AE28" s="727"/>
      <c r="AF28" s="727"/>
      <c r="AG28" s="727"/>
      <c r="AH28" s="727"/>
      <c r="AI28" s="727"/>
      <c r="AJ28" s="727"/>
      <c r="AK28" s="727"/>
      <c r="AL28" s="727"/>
      <c r="AM28" s="727"/>
      <c r="AN28" s="727"/>
      <c r="AO28" s="727"/>
      <c r="AP28" s="727"/>
      <c r="AQ28" s="727"/>
      <c r="AR28" s="727"/>
      <c r="AS28" s="727"/>
      <c r="AT28" s="727"/>
      <c r="AU28" s="727"/>
      <c r="AV28" s="727"/>
      <c r="AW28" s="727"/>
      <c r="AX28" s="727"/>
      <c r="AY28" s="727"/>
      <c r="AZ28" s="727"/>
      <c r="BA28" s="727"/>
      <c r="BB28" s="727"/>
      <c r="BC28" s="729"/>
      <c r="BE28" s="43"/>
      <c r="BF28" s="43"/>
      <c r="BG28" s="43"/>
      <c r="BH28" s="43"/>
      <c r="BI28" s="43"/>
      <c r="BJ28" s="43"/>
      <c r="BK28" s="82"/>
      <c r="BL28" s="168"/>
    </row>
    <row r="29" spans="1:74" s="5" customFormat="1" ht="36.75" customHeight="1" thickBot="1">
      <c r="A29" s="139"/>
      <c r="B29" s="804" t="s">
        <v>669</v>
      </c>
      <c r="C29" s="805"/>
      <c r="D29" s="805"/>
      <c r="E29" s="805"/>
      <c r="F29" s="805"/>
      <c r="G29" s="805"/>
      <c r="H29" s="805"/>
      <c r="I29" s="805"/>
      <c r="J29" s="805"/>
      <c r="K29" s="805"/>
      <c r="L29" s="805"/>
      <c r="M29" s="805"/>
      <c r="N29" s="805"/>
      <c r="O29" s="805"/>
      <c r="P29" s="805"/>
      <c r="Q29" s="805"/>
      <c r="R29" s="805"/>
      <c r="S29" s="785"/>
      <c r="T29" s="786"/>
      <c r="U29" s="786"/>
      <c r="V29" s="786"/>
      <c r="W29" s="786"/>
      <c r="X29" s="786"/>
      <c r="Y29" s="786"/>
      <c r="Z29" s="786"/>
      <c r="AA29" s="786"/>
      <c r="AB29" s="786"/>
      <c r="AC29" s="786"/>
      <c r="AD29" s="786"/>
      <c r="AE29" s="787"/>
      <c r="AF29" s="788" t="s">
        <v>12</v>
      </c>
      <c r="AG29" s="789"/>
      <c r="AH29" s="789"/>
      <c r="AI29" s="789"/>
      <c r="AJ29" s="789"/>
      <c r="AK29" s="789"/>
      <c r="AL29" s="790"/>
      <c r="AM29" s="791" t="str">
        <f>IF(OR(S29="",S29=0),"","判定対象は「2024年4月以降の日数」のみですのでご注意ください")</f>
        <v/>
      </c>
      <c r="AN29" s="792"/>
      <c r="AO29" s="792"/>
      <c r="AP29" s="792"/>
      <c r="AQ29" s="792"/>
      <c r="AR29" s="792"/>
      <c r="AS29" s="792"/>
      <c r="AT29" s="792"/>
      <c r="AU29" s="792"/>
      <c r="AV29" s="792"/>
      <c r="AW29" s="792"/>
      <c r="AX29" s="792"/>
      <c r="AY29" s="792"/>
      <c r="AZ29" s="792"/>
      <c r="BA29" s="792"/>
      <c r="BB29" s="792"/>
      <c r="BC29" s="793"/>
      <c r="BE29" s="404" t="str">
        <f>IF(OR(S29=0,S29=""),"空白","")</f>
        <v>空白</v>
      </c>
      <c r="BF29" s="6"/>
      <c r="BI29"/>
      <c r="BJ29"/>
      <c r="BL29" s="403"/>
      <c r="BM29" s="140"/>
      <c r="BN29" s="140"/>
      <c r="BO29" s="140"/>
      <c r="BP29" s="139"/>
      <c r="BQ29" s="139"/>
      <c r="BR29" s="139"/>
      <c r="BS29" s="139"/>
      <c r="BT29" s="139"/>
      <c r="BU29" s="139"/>
      <c r="BV29" s="139"/>
    </row>
    <row r="30" spans="1:74" s="5" customFormat="1" ht="15.75" customHeight="1">
      <c r="A30" s="139"/>
      <c r="B30" s="806" t="str">
        <f>IF(OR(S29="",S29&lt;=$S$23),"",IF(S29&gt;$S$23,"「班長」の日数が全体の日数を超えています。確認ください",""))</f>
        <v/>
      </c>
      <c r="C30" s="806"/>
      <c r="D30" s="806"/>
      <c r="E30" s="806"/>
      <c r="F30" s="806"/>
      <c r="G30" s="806"/>
      <c r="H30" s="806"/>
      <c r="I30" s="806"/>
      <c r="J30" s="806"/>
      <c r="K30" s="806"/>
      <c r="L30" s="806"/>
      <c r="M30" s="806"/>
      <c r="N30" s="806"/>
      <c r="O30" s="806"/>
      <c r="P30" s="806"/>
      <c r="Q30" s="806"/>
      <c r="R30" s="806"/>
      <c r="S30" s="806"/>
      <c r="T30" s="806"/>
      <c r="U30" s="806"/>
      <c r="V30" s="806"/>
      <c r="W30" s="806"/>
      <c r="X30" s="806"/>
      <c r="Y30" s="806"/>
      <c r="Z30" s="806"/>
      <c r="AA30" s="806"/>
      <c r="AB30" s="806"/>
      <c r="AC30" s="806"/>
      <c r="AD30" s="806"/>
      <c r="AE30" s="806"/>
      <c r="AF30" s="806"/>
      <c r="AG30" s="806"/>
      <c r="AH30" s="806"/>
      <c r="AI30" s="806"/>
      <c r="AJ30" s="806"/>
      <c r="AK30" s="806"/>
      <c r="AL30" s="806"/>
      <c r="AM30" s="806"/>
      <c r="AN30" s="806"/>
      <c r="AO30" s="806"/>
      <c r="AP30" s="806"/>
      <c r="AQ30" s="806"/>
      <c r="AR30" s="806"/>
      <c r="AS30" s="806"/>
      <c r="AT30" s="806"/>
      <c r="AU30" s="806"/>
      <c r="AV30" s="806"/>
      <c r="AW30" s="806"/>
      <c r="AX30" s="806"/>
      <c r="AY30" s="806"/>
      <c r="AZ30" s="806"/>
      <c r="BA30" s="806"/>
      <c r="BB30" s="806"/>
      <c r="BC30" s="806"/>
      <c r="BE30" s="6"/>
      <c r="BF30" s="6"/>
      <c r="BL30" s="167"/>
      <c r="BM30" s="139"/>
      <c r="BN30" s="139"/>
      <c r="BO30" s="139"/>
      <c r="BP30" s="139"/>
      <c r="BQ30" s="139"/>
      <c r="BR30" s="139"/>
      <c r="BS30" s="139"/>
      <c r="BT30" s="139"/>
      <c r="BU30" s="139"/>
      <c r="BV30" s="139"/>
    </row>
    <row r="31" spans="1:74" s="5" customFormat="1" ht="13.5" customHeight="1" thickBot="1">
      <c r="A31" s="139"/>
      <c r="B31" s="807"/>
      <c r="C31" s="807"/>
      <c r="D31" s="807"/>
      <c r="E31" s="807"/>
      <c r="F31" s="807"/>
      <c r="G31" s="807"/>
      <c r="H31" s="807"/>
      <c r="I31" s="807"/>
      <c r="J31" s="807"/>
      <c r="K31" s="807"/>
      <c r="L31" s="807"/>
      <c r="M31" s="807"/>
      <c r="N31" s="807"/>
      <c r="O31" s="807"/>
      <c r="P31" s="807"/>
      <c r="Q31" s="807"/>
      <c r="R31" s="807"/>
      <c r="S31" s="807"/>
      <c r="T31" s="807"/>
      <c r="U31" s="807"/>
      <c r="V31" s="807"/>
      <c r="W31" s="807"/>
      <c r="X31" s="807"/>
      <c r="Y31" s="807"/>
      <c r="Z31" s="807"/>
      <c r="AA31" s="807"/>
      <c r="AB31" s="807"/>
      <c r="AC31" s="808"/>
      <c r="AD31" s="808"/>
      <c r="AE31" s="808"/>
      <c r="AF31" s="808"/>
      <c r="AG31" s="808"/>
      <c r="AH31" s="808"/>
      <c r="AI31" s="808"/>
      <c r="AJ31" s="808"/>
      <c r="AK31" s="808"/>
      <c r="AL31" s="808"/>
      <c r="AM31" s="808"/>
      <c r="AN31" s="808"/>
      <c r="AO31" s="808"/>
      <c r="AP31" s="808"/>
      <c r="AQ31" s="808"/>
      <c r="AR31" s="808"/>
      <c r="AS31" s="808"/>
      <c r="AT31" s="808"/>
      <c r="AU31" s="808"/>
      <c r="AV31" s="808"/>
      <c r="AW31" s="808"/>
      <c r="AX31" s="808"/>
      <c r="AY31" s="808"/>
      <c r="AZ31" s="808"/>
      <c r="BA31" s="808"/>
      <c r="BB31" s="808"/>
      <c r="BC31" s="808"/>
      <c r="BE31" s="6"/>
      <c r="BF31" s="6"/>
      <c r="BL31" s="167"/>
      <c r="BM31" s="139"/>
      <c r="BN31" s="139"/>
      <c r="BO31" s="139"/>
      <c r="BP31" s="139"/>
      <c r="BQ31" s="139"/>
      <c r="BR31" s="139"/>
      <c r="BS31" s="139"/>
      <c r="BT31" s="139"/>
      <c r="BU31" s="139"/>
      <c r="BV31" s="139"/>
    </row>
    <row r="32" spans="1:74" ht="36.6" customHeight="1">
      <c r="B32" s="809" t="s">
        <v>615</v>
      </c>
      <c r="C32" s="809"/>
      <c r="D32" s="809"/>
      <c r="E32" s="809"/>
      <c r="F32" s="809"/>
      <c r="G32" s="809"/>
      <c r="H32" s="809"/>
      <c r="I32" s="809"/>
      <c r="J32" s="809"/>
      <c r="K32" s="809"/>
      <c r="L32" s="809"/>
      <c r="M32" s="809"/>
      <c r="N32" s="809"/>
      <c r="O32" s="809"/>
      <c r="P32" s="809"/>
      <c r="Q32" s="809"/>
      <c r="R32" s="809"/>
      <c r="S32" s="809"/>
      <c r="T32" s="809"/>
      <c r="U32" s="809"/>
      <c r="V32" s="809"/>
      <c r="W32" s="809"/>
      <c r="X32" s="809"/>
      <c r="Y32" s="809"/>
      <c r="Z32" s="809"/>
      <c r="AA32" s="809"/>
      <c r="AB32" s="809"/>
      <c r="AC32" s="809"/>
      <c r="AD32" s="809"/>
      <c r="AE32" s="809"/>
      <c r="AF32" s="809"/>
      <c r="AG32" s="809"/>
      <c r="AH32" s="809"/>
      <c r="AI32" s="809"/>
      <c r="AJ32" s="809"/>
      <c r="AK32" s="809"/>
      <c r="AL32" s="809"/>
      <c r="AM32" s="809"/>
      <c r="AN32" s="809"/>
      <c r="AO32" s="809"/>
      <c r="AP32" s="809"/>
      <c r="AQ32" s="809"/>
      <c r="AR32" s="809"/>
      <c r="AS32" s="809"/>
      <c r="AT32" s="809"/>
      <c r="AU32" s="809"/>
      <c r="AV32" s="809"/>
      <c r="AW32" s="809"/>
      <c r="AX32" s="809"/>
      <c r="AY32" s="809"/>
      <c r="AZ32" s="809"/>
      <c r="BA32" s="809"/>
      <c r="BB32" s="809"/>
      <c r="BC32" s="809"/>
    </row>
    <row r="33" spans="2:74" ht="23.25" customHeight="1">
      <c r="B33" s="137" t="s">
        <v>616</v>
      </c>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c r="AM33" s="137"/>
      <c r="AN33" s="137"/>
      <c r="AO33" s="137"/>
      <c r="AP33" s="137"/>
      <c r="AQ33" s="137"/>
      <c r="AR33" s="137"/>
      <c r="AS33" s="137"/>
      <c r="AT33" s="137"/>
      <c r="AU33" s="137"/>
      <c r="AV33" s="137"/>
      <c r="AW33" s="137"/>
      <c r="AX33" s="137"/>
      <c r="AY33" s="137"/>
      <c r="AZ33" s="137"/>
      <c r="BA33" s="137"/>
      <c r="BB33" s="137"/>
      <c r="BC33" s="137"/>
    </row>
    <row r="34" spans="2:74" ht="23.25" customHeight="1">
      <c r="B34" s="137" t="s">
        <v>625</v>
      </c>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137"/>
      <c r="AZ34" s="137"/>
      <c r="BA34" s="137"/>
      <c r="BB34" s="137"/>
      <c r="BC34" s="137"/>
    </row>
    <row r="35" spans="2:74" ht="14.25" customHeight="1">
      <c r="B35" s="137"/>
      <c r="C35" s="137"/>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row>
    <row r="36" spans="2:74" ht="19.5" thickBot="1">
      <c r="B36" s="137"/>
      <c r="C36" s="137"/>
      <c r="D36" s="137"/>
      <c r="E36" s="137"/>
      <c r="F36" s="137"/>
      <c r="G36" s="137"/>
      <c r="H36" s="810" t="s">
        <v>617</v>
      </c>
      <c r="I36" s="810"/>
      <c r="J36" s="810"/>
      <c r="K36" s="810"/>
      <c r="L36" s="810"/>
      <c r="M36" s="810"/>
      <c r="N36" s="810"/>
      <c r="O36" s="137"/>
      <c r="P36" s="137"/>
      <c r="Q36" s="810" t="s">
        <v>649</v>
      </c>
      <c r="R36" s="810"/>
      <c r="S36" s="810"/>
      <c r="T36" s="810"/>
      <c r="U36" s="810"/>
      <c r="V36" s="810"/>
      <c r="W36" s="810"/>
      <c r="X36" s="137"/>
      <c r="Y36" s="137"/>
      <c r="Z36" s="810" t="s">
        <v>618</v>
      </c>
      <c r="AA36" s="810"/>
      <c r="AB36" s="810"/>
      <c r="AC36" s="810"/>
      <c r="AD36" s="810"/>
      <c r="AE36" s="810"/>
      <c r="AF36" s="810"/>
      <c r="AG36" s="810"/>
      <c r="AH36" s="810"/>
      <c r="AI36" s="810"/>
      <c r="AJ36" s="137"/>
      <c r="AK36" s="137"/>
      <c r="AL36" s="137"/>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c r="BI36" s="137"/>
      <c r="BJ36" s="137"/>
      <c r="BK36" s="137"/>
      <c r="BL36" s="137"/>
      <c r="BN36"/>
      <c r="BO36"/>
      <c r="BP36"/>
      <c r="BQ36"/>
      <c r="BR36"/>
      <c r="BS36"/>
      <c r="BT36"/>
      <c r="BU36"/>
      <c r="BV36"/>
    </row>
    <row r="37" spans="2:74" ht="20.25" thickBot="1">
      <c r="B37" s="137"/>
      <c r="C37" s="817" t="s">
        <v>619</v>
      </c>
      <c r="D37" s="818"/>
      <c r="E37" s="818"/>
      <c r="F37" s="819"/>
      <c r="G37" s="220"/>
      <c r="H37" s="820" t="str">
        <f>IF($BE$23="空白","",IFERROR(ROUNDDOWN(様式2!AM25+様式2!AV25/12,2),0))</f>
        <v/>
      </c>
      <c r="I37" s="821"/>
      <c r="J37" s="821"/>
      <c r="K37" s="821"/>
      <c r="L37" s="821"/>
      <c r="M37" s="821"/>
      <c r="N37" s="822"/>
      <c r="O37" s="811" t="s">
        <v>620</v>
      </c>
      <c r="P37" s="823"/>
      <c r="Q37" s="820" t="str">
        <f>IF($BE$23="空白","",IFERROR(ROUNDDOWN(S23/215,2),0))</f>
        <v/>
      </c>
      <c r="R37" s="821"/>
      <c r="S37" s="821"/>
      <c r="T37" s="821"/>
      <c r="U37" s="821"/>
      <c r="V37" s="821"/>
      <c r="W37" s="822"/>
      <c r="X37" s="811" t="s">
        <v>621</v>
      </c>
      <c r="Y37" s="812"/>
      <c r="Z37" s="813" t="str">
        <f>IF($BE$23="空白","",IFERROR(H37+Q37,0))</f>
        <v/>
      </c>
      <c r="AA37" s="814"/>
      <c r="AB37" s="814"/>
      <c r="AC37" s="814"/>
      <c r="AD37" s="814"/>
      <c r="AE37" s="814"/>
      <c r="AF37" s="814"/>
      <c r="AG37" s="814"/>
      <c r="AH37" s="814"/>
      <c r="AI37" s="815"/>
      <c r="AJ37" s="220" t="s">
        <v>107</v>
      </c>
      <c r="AK37" s="816" t="str">
        <f>IF($BE$23="空白","",IFERROR(Z37*12,0))</f>
        <v/>
      </c>
      <c r="AL37" s="816"/>
      <c r="AM37" s="816"/>
      <c r="AN37" s="816"/>
      <c r="AO37" s="816"/>
      <c r="AP37" s="816"/>
      <c r="AQ37" s="816"/>
      <c r="AR37" s="405" t="s">
        <v>108</v>
      </c>
      <c r="AS37" s="405"/>
      <c r="AT37" s="405"/>
      <c r="AU37" s="405"/>
      <c r="AV37" s="405"/>
      <c r="AW37" s="405"/>
      <c r="AX37" s="405"/>
      <c r="AY37" s="405"/>
      <c r="AZ37" s="405"/>
      <c r="BA37" s="405"/>
      <c r="BB37" s="405"/>
      <c r="BC37" s="405"/>
      <c r="BD37" s="405"/>
      <c r="BE37" s="405"/>
      <c r="BF37" s="405"/>
      <c r="BG37" s="405"/>
      <c r="BH37" s="405"/>
      <c r="BI37" s="405"/>
      <c r="BJ37" s="405"/>
      <c r="BK37" s="405"/>
      <c r="BL37" s="137"/>
      <c r="BN37"/>
      <c r="BO37"/>
      <c r="BP37"/>
      <c r="BQ37"/>
      <c r="BR37"/>
      <c r="BS37"/>
      <c r="BT37"/>
      <c r="BU37"/>
      <c r="BV37"/>
    </row>
    <row r="38" spans="2:74" ht="6.75" customHeight="1" thickBot="1">
      <c r="B38" s="137"/>
      <c r="C38" s="137"/>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406"/>
      <c r="AL38" s="406"/>
      <c r="AM38" s="406"/>
      <c r="AN38" s="406"/>
      <c r="AO38" s="406"/>
      <c r="AP38" s="406"/>
      <c r="AQ38" s="406"/>
      <c r="AR38" s="137"/>
      <c r="AS38" s="137"/>
      <c r="AT38" s="137"/>
      <c r="AU38" s="137"/>
      <c r="AV38" s="137"/>
      <c r="AW38" s="137"/>
      <c r="AX38" s="137"/>
      <c r="AY38" s="137"/>
      <c r="AZ38" s="137"/>
      <c r="BA38" s="137"/>
      <c r="BB38" s="137"/>
      <c r="BC38" s="137"/>
      <c r="BD38" s="137"/>
      <c r="BE38" s="137"/>
      <c r="BF38" s="137"/>
      <c r="BG38" s="137"/>
      <c r="BH38" s="137"/>
      <c r="BI38" s="137"/>
      <c r="BJ38" s="137"/>
      <c r="BK38" s="137"/>
      <c r="BL38" s="137"/>
      <c r="BN38"/>
      <c r="BO38"/>
      <c r="BP38"/>
      <c r="BQ38"/>
      <c r="BR38"/>
      <c r="BS38"/>
      <c r="BT38"/>
      <c r="BU38"/>
      <c r="BV38"/>
    </row>
    <row r="39" spans="2:74" ht="20.25" thickBot="1">
      <c r="B39" s="137"/>
      <c r="C39" s="817" t="s">
        <v>622</v>
      </c>
      <c r="D39" s="818"/>
      <c r="E39" s="818"/>
      <c r="F39" s="819"/>
      <c r="G39" s="220"/>
      <c r="H39" s="820" t="str">
        <f>IF($BE$26="空白","",IFERROR(ROUNDDOWN(様式2!AM31+様式2!AV31/12,2),0))</f>
        <v/>
      </c>
      <c r="I39" s="821"/>
      <c r="J39" s="821"/>
      <c r="K39" s="821"/>
      <c r="L39" s="821"/>
      <c r="M39" s="821"/>
      <c r="N39" s="822"/>
      <c r="O39" s="811" t="s">
        <v>620</v>
      </c>
      <c r="P39" s="823"/>
      <c r="Q39" s="820" t="str">
        <f>IF($BE$26="空白","",IFERROR(ROUNDDOWN(S26/215,2),0))</f>
        <v/>
      </c>
      <c r="R39" s="821"/>
      <c r="S39" s="821"/>
      <c r="T39" s="821"/>
      <c r="U39" s="821"/>
      <c r="V39" s="821"/>
      <c r="W39" s="822"/>
      <c r="X39" s="811" t="s">
        <v>621</v>
      </c>
      <c r="Y39" s="812"/>
      <c r="Z39" s="813" t="str">
        <f>IF($BE$26="空白","",IFERROR(H39+Q39,0))</f>
        <v/>
      </c>
      <c r="AA39" s="814"/>
      <c r="AB39" s="814"/>
      <c r="AC39" s="814"/>
      <c r="AD39" s="814"/>
      <c r="AE39" s="814"/>
      <c r="AF39" s="814"/>
      <c r="AG39" s="814"/>
      <c r="AH39" s="814"/>
      <c r="AI39" s="815"/>
      <c r="AJ39" s="220" t="s">
        <v>107</v>
      </c>
      <c r="AK39" s="816" t="str">
        <f>IF($BE$26="空白","",IFERROR(Z39*12,0))</f>
        <v/>
      </c>
      <c r="AL39" s="816"/>
      <c r="AM39" s="816"/>
      <c r="AN39" s="816"/>
      <c r="AO39" s="816"/>
      <c r="AP39" s="816"/>
      <c r="AQ39" s="816"/>
      <c r="AR39" s="405" t="s">
        <v>108</v>
      </c>
      <c r="AS39" s="405"/>
      <c r="AT39" s="405"/>
      <c r="AU39" s="405"/>
      <c r="AV39" s="405"/>
      <c r="AW39" s="405"/>
      <c r="AX39" s="405"/>
      <c r="AY39" s="405"/>
      <c r="AZ39" s="405"/>
      <c r="BA39" s="405"/>
      <c r="BB39" s="405"/>
      <c r="BC39" s="405"/>
      <c r="BD39" s="405"/>
      <c r="BE39" s="405"/>
      <c r="BF39" s="405"/>
      <c r="BG39" s="405"/>
      <c r="BH39" s="405"/>
      <c r="BI39" s="405"/>
      <c r="BJ39" s="405"/>
      <c r="BK39" s="405"/>
      <c r="BL39" s="137"/>
      <c r="BN39"/>
      <c r="BO39"/>
      <c r="BP39"/>
      <c r="BQ39"/>
      <c r="BR39"/>
      <c r="BS39"/>
      <c r="BT39"/>
      <c r="BU39"/>
      <c r="BV39"/>
    </row>
    <row r="40" spans="2:74" ht="6.75" customHeight="1" thickBot="1">
      <c r="B40" s="137"/>
      <c r="C40" s="137"/>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137"/>
      <c r="AI40" s="137"/>
      <c r="AJ40" s="137"/>
      <c r="AK40" s="406"/>
      <c r="AL40" s="406"/>
      <c r="AM40" s="406"/>
      <c r="AN40" s="406"/>
      <c r="AO40" s="406"/>
      <c r="AP40" s="406"/>
      <c r="AQ40" s="406"/>
      <c r="AR40" s="137"/>
      <c r="AS40" s="137"/>
      <c r="AT40" s="137"/>
      <c r="AU40" s="137"/>
      <c r="AV40" s="137"/>
      <c r="AW40" s="137"/>
      <c r="AX40" s="137"/>
      <c r="AY40" s="137"/>
      <c r="AZ40" s="137"/>
      <c r="BA40" s="137"/>
      <c r="BB40" s="137"/>
      <c r="BC40" s="137"/>
      <c r="BD40" s="137"/>
      <c r="BE40" s="137"/>
      <c r="BF40" s="137"/>
      <c r="BG40" s="137"/>
      <c r="BH40" s="137"/>
      <c r="BI40" s="137"/>
      <c r="BJ40" s="137"/>
      <c r="BK40" s="137"/>
      <c r="BL40" s="137"/>
      <c r="BN40"/>
      <c r="BO40"/>
      <c r="BP40"/>
      <c r="BQ40"/>
      <c r="BR40"/>
      <c r="BS40"/>
      <c r="BT40"/>
      <c r="BU40"/>
      <c r="BV40"/>
    </row>
    <row r="41" spans="2:74" ht="20.25" thickBot="1">
      <c r="B41" s="137"/>
      <c r="C41" s="817" t="s">
        <v>623</v>
      </c>
      <c r="D41" s="818"/>
      <c r="E41" s="818"/>
      <c r="F41" s="819"/>
      <c r="G41" s="220"/>
      <c r="H41" s="820" t="str">
        <f>IF($BE$29="空白","",IFERROR(ROUNDDOWN(様式2!AM37+様式2!AV37/12,2),0))</f>
        <v/>
      </c>
      <c r="I41" s="821"/>
      <c r="J41" s="821"/>
      <c r="K41" s="821"/>
      <c r="L41" s="821"/>
      <c r="M41" s="821"/>
      <c r="N41" s="822"/>
      <c r="O41" s="811" t="s">
        <v>620</v>
      </c>
      <c r="P41" s="823"/>
      <c r="Q41" s="820" t="str">
        <f>IF($BE$29="空白","",IFERROR(ROUNDDOWN(S29/215,2),0))</f>
        <v/>
      </c>
      <c r="R41" s="821"/>
      <c r="S41" s="821"/>
      <c r="T41" s="821"/>
      <c r="U41" s="821"/>
      <c r="V41" s="821"/>
      <c r="W41" s="822"/>
      <c r="X41" s="811" t="s">
        <v>621</v>
      </c>
      <c r="Y41" s="812"/>
      <c r="Z41" s="813" t="str">
        <f>IF($BE$29="空白","",IFERROR(H41+Q41,0))</f>
        <v/>
      </c>
      <c r="AA41" s="814"/>
      <c r="AB41" s="814"/>
      <c r="AC41" s="814"/>
      <c r="AD41" s="814"/>
      <c r="AE41" s="814"/>
      <c r="AF41" s="814"/>
      <c r="AG41" s="814"/>
      <c r="AH41" s="814"/>
      <c r="AI41" s="815"/>
      <c r="AJ41" s="220" t="s">
        <v>107</v>
      </c>
      <c r="AK41" s="816" t="str">
        <f>IF($BE$29="空白","",IFERROR(Z41*12,0))</f>
        <v/>
      </c>
      <c r="AL41" s="816"/>
      <c r="AM41" s="816"/>
      <c r="AN41" s="816"/>
      <c r="AO41" s="816"/>
      <c r="AP41" s="816"/>
      <c r="AQ41" s="816"/>
      <c r="AR41" s="405" t="s">
        <v>108</v>
      </c>
      <c r="AS41" s="405"/>
      <c r="AT41" s="405"/>
      <c r="AU41" s="405"/>
      <c r="AV41" s="405"/>
      <c r="AW41" s="405"/>
      <c r="AX41" s="405"/>
      <c r="AY41" s="405"/>
      <c r="AZ41" s="405"/>
      <c r="BA41" s="405"/>
      <c r="BB41" s="405"/>
      <c r="BC41" s="405"/>
      <c r="BD41" s="405"/>
      <c r="BE41" s="405"/>
      <c r="BF41" s="405"/>
      <c r="BG41" s="405"/>
      <c r="BH41" s="405"/>
      <c r="BI41" s="405"/>
      <c r="BJ41" s="405"/>
      <c r="BK41" s="405"/>
      <c r="BL41" s="137"/>
      <c r="BN41"/>
      <c r="BO41"/>
      <c r="BP41"/>
      <c r="BQ41"/>
      <c r="BR41"/>
      <c r="BS41"/>
      <c r="BT41"/>
      <c r="BU41"/>
      <c r="BV41"/>
    </row>
    <row r="42" spans="2:74" ht="6.75" customHeight="1">
      <c r="B42" s="137"/>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7"/>
      <c r="AL42" s="137"/>
      <c r="AM42" s="137"/>
      <c r="AN42" s="137"/>
      <c r="AO42" s="137"/>
      <c r="AP42" s="137"/>
      <c r="AQ42" s="137"/>
      <c r="AR42" s="137"/>
      <c r="AS42" s="137"/>
      <c r="AT42" s="137"/>
      <c r="AU42" s="137"/>
      <c r="AV42" s="137"/>
      <c r="AW42" s="137"/>
      <c r="AX42" s="137"/>
      <c r="AY42" s="137"/>
      <c r="AZ42" s="137"/>
      <c r="BA42" s="137"/>
      <c r="BB42" s="137"/>
      <c r="BC42" s="137"/>
    </row>
    <row r="43" spans="2:74" ht="23.25" customHeight="1">
      <c r="B43" s="137"/>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7"/>
      <c r="AL43" s="137"/>
      <c r="AM43" s="137"/>
      <c r="AN43" s="137"/>
      <c r="AO43" s="137"/>
      <c r="AP43" s="137"/>
      <c r="AQ43" s="137"/>
      <c r="AR43" s="137"/>
      <c r="AS43" s="137"/>
      <c r="AT43" s="137"/>
      <c r="AU43" s="137"/>
      <c r="AV43" s="137"/>
      <c r="AW43" s="137"/>
      <c r="AX43" s="137"/>
      <c r="AY43" s="137"/>
      <c r="AZ43" s="137"/>
      <c r="BA43" s="407" t="s">
        <v>624</v>
      </c>
      <c r="BB43" s="137"/>
      <c r="BC43" s="137"/>
    </row>
  </sheetData>
  <sheetProtection sheet="1" formatCells="0" selectLockedCells="1"/>
  <mergeCells count="81">
    <mergeCell ref="AK41:AQ41"/>
    <mergeCell ref="Z39:AI39"/>
    <mergeCell ref="AK39:AQ39"/>
    <mergeCell ref="C41:F41"/>
    <mergeCell ref="H41:N41"/>
    <mergeCell ref="O41:P41"/>
    <mergeCell ref="Q41:W41"/>
    <mergeCell ref="X41:Y41"/>
    <mergeCell ref="Z41:AI41"/>
    <mergeCell ref="X37:Y37"/>
    <mergeCell ref="Z37:AI37"/>
    <mergeCell ref="AK37:AQ37"/>
    <mergeCell ref="C39:F39"/>
    <mergeCell ref="H39:N39"/>
    <mergeCell ref="O39:P39"/>
    <mergeCell ref="Q39:W39"/>
    <mergeCell ref="X39:Y39"/>
    <mergeCell ref="C37:F37"/>
    <mergeCell ref="H37:N37"/>
    <mergeCell ref="O37:P37"/>
    <mergeCell ref="Q37:W37"/>
    <mergeCell ref="B30:BC30"/>
    <mergeCell ref="B31:BC31"/>
    <mergeCell ref="B32:BC32"/>
    <mergeCell ref="H36:N36"/>
    <mergeCell ref="Q36:W36"/>
    <mergeCell ref="Z36:AI36"/>
    <mergeCell ref="B27:BC27"/>
    <mergeCell ref="B28:BC28"/>
    <mergeCell ref="B29:R29"/>
    <mergeCell ref="S29:AE29"/>
    <mergeCell ref="AF29:AL29"/>
    <mergeCell ref="AM29:BC29"/>
    <mergeCell ref="B24:BC24"/>
    <mergeCell ref="B25:BC25"/>
    <mergeCell ref="B26:R26"/>
    <mergeCell ref="S26:AE26"/>
    <mergeCell ref="AF26:AL26"/>
    <mergeCell ref="AM26:BC26"/>
    <mergeCell ref="B20:H20"/>
    <mergeCell ref="I20:AG20"/>
    <mergeCell ref="J13:Z13"/>
    <mergeCell ref="AA13:AB13"/>
    <mergeCell ref="AD13:AH13"/>
    <mergeCell ref="B23:R23"/>
    <mergeCell ref="S23:AE23"/>
    <mergeCell ref="AF23:AL23"/>
    <mergeCell ref="AM23:BC23"/>
    <mergeCell ref="B14:F14"/>
    <mergeCell ref="H14:AW14"/>
    <mergeCell ref="H15:AB15"/>
    <mergeCell ref="B16:BC16"/>
    <mergeCell ref="B17:H17"/>
    <mergeCell ref="I17:AG17"/>
    <mergeCell ref="AH17:AM20"/>
    <mergeCell ref="AN17:BC18"/>
    <mergeCell ref="B18:H19"/>
    <mergeCell ref="B22:BC22"/>
    <mergeCell ref="I18:AG19"/>
    <mergeCell ref="AN19:BC20"/>
    <mergeCell ref="AJ12:AW12"/>
    <mergeCell ref="AX12:BC13"/>
    <mergeCell ref="B11:I11"/>
    <mergeCell ref="B12:F12"/>
    <mergeCell ref="H12:X12"/>
    <mergeCell ref="Y12:AB12"/>
    <mergeCell ref="AD12:AH12"/>
    <mergeCell ref="B13:F13"/>
    <mergeCell ref="H13:I13"/>
    <mergeCell ref="AJ13:AW13"/>
    <mergeCell ref="AW4:BC4"/>
    <mergeCell ref="B5:BC5"/>
    <mergeCell ref="B6:BC6"/>
    <mergeCell ref="B8:BC8"/>
    <mergeCell ref="AI10:AK10"/>
    <mergeCell ref="AL10:AQ10"/>
    <mergeCell ref="AR10:AS10"/>
    <mergeCell ref="AT10:AV10"/>
    <mergeCell ref="AW10:AX10"/>
    <mergeCell ref="AY10:BA10"/>
    <mergeCell ref="BB10:BC10"/>
  </mergeCells>
  <phoneticPr fontId="1"/>
  <conditionalFormatting sqref="H12">
    <cfRule type="expression" dxfId="30" priority="18">
      <formula>H12&lt;&gt;""</formula>
    </cfRule>
  </conditionalFormatting>
  <conditionalFormatting sqref="H14">
    <cfRule type="expression" dxfId="29" priority="7">
      <formula>H14&lt;&gt;""</formula>
    </cfRule>
  </conditionalFormatting>
  <conditionalFormatting sqref="I17:I18">
    <cfRule type="expression" dxfId="28" priority="4" stopIfTrue="1">
      <formula>I17&lt;&gt;""</formula>
    </cfRule>
  </conditionalFormatting>
  <conditionalFormatting sqref="I20">
    <cfRule type="expression" dxfId="27" priority="3" stopIfTrue="1">
      <formula>I20&lt;&gt;""</formula>
    </cfRule>
  </conditionalFormatting>
  <conditionalFormatting sqref="J13">
    <cfRule type="expression" dxfId="26" priority="2">
      <formula>J13&lt;&gt;""</formula>
    </cfRule>
  </conditionalFormatting>
  <conditionalFormatting sqref="S23:AE23">
    <cfRule type="expression" dxfId="25" priority="13">
      <formula>S23&lt;&gt;""</formula>
    </cfRule>
  </conditionalFormatting>
  <conditionalFormatting sqref="S26:AE26">
    <cfRule type="expression" dxfId="24" priority="12">
      <formula>S26&lt;&gt;""</formula>
    </cfRule>
  </conditionalFormatting>
  <conditionalFormatting sqref="S29:AE29">
    <cfRule type="expression" dxfId="23" priority="11">
      <formula>S29&lt;&gt;""</formula>
    </cfRule>
  </conditionalFormatting>
  <conditionalFormatting sqref="AJ12:AJ13">
    <cfRule type="expression" dxfId="22" priority="1">
      <formula>AJ12&lt;&gt;""</formula>
    </cfRule>
  </conditionalFormatting>
  <conditionalFormatting sqref="AL10:AQ10">
    <cfRule type="notContainsBlanks" dxfId="21" priority="6">
      <formula>LEN(TRIM(AL10))&gt;0</formula>
    </cfRule>
  </conditionalFormatting>
  <conditionalFormatting sqref="AT10 AY10">
    <cfRule type="expression" dxfId="20" priority="5" stopIfTrue="1">
      <formula>AT10&lt;&gt;""</formula>
    </cfRule>
  </conditionalFormatting>
  <conditionalFormatting sqref="BL20">
    <cfRule type="containsText" dxfId="19" priority="16" operator="containsText" text="ません">
      <formula>NOT(ISERROR(SEARCH("ません",BL20)))</formula>
    </cfRule>
  </conditionalFormatting>
  <dataValidations disablePrompts="1" count="4">
    <dataValidation operator="equal" allowBlank="1" showInputMessage="1" showErrorMessage="1" error="「技能者ID」は半角数字（4桁-4桁-4桁）で入力してください" sqref="I20:P20" xr:uid="{B04F3E1D-2BEA-4C14-A7DC-E8D1AE2D8040}"/>
    <dataValidation operator="equal" allowBlank="1" showInputMessage="1" showErrorMessage="1" sqref="J13:Z13" xr:uid="{DAB83460-0113-4D59-ACCC-A5E0C1B70589}"/>
    <dataValidation imeMode="on" allowBlank="1" showInputMessage="1" showErrorMessage="1" sqref="H12:X12 H14:AW14 AJ12:AW13" xr:uid="{E387D672-76D7-4FBB-AB59-77D8FD2188EE}"/>
    <dataValidation imeMode="halfAlpha" allowBlank="1" showInputMessage="1" showErrorMessage="1" sqref="AY10:BA10 AT10:AV10" xr:uid="{23FCE823-6A2B-4FB5-B71F-0815886B1608}"/>
  </dataValidations>
  <printOptions horizontalCentered="1"/>
  <pageMargins left="0.51181102362204722" right="0.51181102362204722" top="0.55118110236220474" bottom="0.35433070866141736" header="0.31496062992125984" footer="0.31496062992125984"/>
  <pageSetup paperSize="9" scale="92" orientation="portrait" cellComments="asDisplayed" r:id="rId1"/>
  <headerFooter>
    <oddFooter>&amp;L&amp;9&amp;D</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23913-4F65-479A-8F57-34CFC40B422D}">
  <sheetPr codeName="Sheet3">
    <pageSetUpPr fitToPage="1"/>
  </sheetPr>
  <dimension ref="B1:CT55"/>
  <sheetViews>
    <sheetView topLeftCell="A19" zoomScaleNormal="100" workbookViewId="0">
      <selection activeCell="AQ34" sqref="AQ34:AS34"/>
    </sheetView>
  </sheetViews>
  <sheetFormatPr defaultRowHeight="18.75" outlineLevelRow="1" outlineLevelCol="1"/>
  <cols>
    <col min="1" max="1" width="2.875" customWidth="1"/>
    <col min="2" max="6" width="2.25" customWidth="1"/>
    <col min="7" max="54" width="1.625" customWidth="1"/>
    <col min="55" max="55" width="1.75" customWidth="1"/>
    <col min="56" max="56" width="4.125" style="13" hidden="1" customWidth="1" outlineLevel="1"/>
    <col min="57" max="58" width="7.25" style="162" hidden="1" customWidth="1" outlineLevel="1"/>
    <col min="59" max="59" width="9.5" hidden="1" customWidth="1" outlineLevel="1"/>
    <col min="60" max="60" width="2.875" hidden="1" customWidth="1" outlineLevel="1"/>
    <col min="61" max="61" width="4.125" hidden="1" customWidth="1" outlineLevel="1"/>
    <col min="62" max="62" width="3.25" hidden="1" customWidth="1" outlineLevel="1"/>
    <col min="63" max="63" width="4.25" hidden="1" customWidth="1" outlineLevel="1"/>
    <col min="64" max="64" width="4.5" hidden="1" customWidth="1" outlineLevel="1"/>
    <col min="65" max="81" width="1.625" hidden="1" customWidth="1" outlineLevel="1"/>
    <col min="82" max="82" width="4.125" hidden="1" customWidth="1" outlineLevel="1"/>
    <col min="83" max="83" width="31.25" style="137" customWidth="1" collapsed="1"/>
    <col min="84" max="91" width="8.75" style="137"/>
  </cols>
  <sheetData>
    <row r="1" spans="2:98" ht="20.25" outlineLevel="1" thickTop="1" thickBot="1">
      <c r="CO1" s="226" t="s">
        <v>403</v>
      </c>
      <c r="CP1" s="226" t="s">
        <v>349</v>
      </c>
      <c r="CQ1" s="226" t="s">
        <v>350</v>
      </c>
      <c r="CR1" s="226" t="s">
        <v>351</v>
      </c>
      <c r="CS1" s="226" t="s">
        <v>352</v>
      </c>
      <c r="CT1" s="226" t="s">
        <v>353</v>
      </c>
    </row>
    <row r="2" spans="2:98" ht="20.25" outlineLevel="1" thickTop="1" thickBot="1">
      <c r="CO2" s="226" t="str">
        <f>AQ34</f>
        <v/>
      </c>
      <c r="CP2" s="226" t="str">
        <f>AV34</f>
        <v/>
      </c>
      <c r="CQ2" s="226" t="str">
        <f>AQ35</f>
        <v/>
      </c>
      <c r="CR2" s="226" t="str">
        <f>AV35</f>
        <v/>
      </c>
      <c r="CS2" s="226" t="str">
        <f>AQ36</f>
        <v/>
      </c>
      <c r="CT2" s="226" t="str">
        <f>AV36</f>
        <v/>
      </c>
    </row>
    <row r="3" spans="2:98" ht="7.5" customHeight="1" thickTop="1">
      <c r="B3" s="13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row>
    <row r="4" spans="2:98" ht="18" customHeight="1">
      <c r="B4" s="375" t="s">
        <v>533</v>
      </c>
      <c r="C4" s="376"/>
      <c r="D4" s="376"/>
      <c r="E4" s="376"/>
      <c r="F4" s="376"/>
      <c r="G4" s="376"/>
      <c r="H4" s="137"/>
      <c r="I4" s="321"/>
      <c r="J4" s="137"/>
      <c r="K4" s="137"/>
      <c r="L4" s="137"/>
      <c r="M4" s="137"/>
      <c r="N4" s="137"/>
      <c r="O4" s="137"/>
      <c r="P4" s="137"/>
      <c r="Q4" s="137"/>
      <c r="R4" s="137"/>
      <c r="S4" s="137"/>
      <c r="T4" s="137"/>
      <c r="U4" s="137"/>
      <c r="V4" s="137"/>
      <c r="W4" s="137"/>
      <c r="X4" s="137"/>
      <c r="Y4" s="137"/>
      <c r="Z4" s="137"/>
      <c r="AA4" s="137"/>
      <c r="AB4" s="137"/>
      <c r="AC4" s="137"/>
      <c r="AD4" s="137"/>
      <c r="AE4" s="137"/>
      <c r="AF4" s="137"/>
      <c r="AG4" s="377"/>
      <c r="AH4" s="377"/>
      <c r="AI4" s="377"/>
      <c r="AJ4" s="377"/>
      <c r="AK4" s="377"/>
      <c r="AL4" s="377"/>
      <c r="AM4" s="377"/>
      <c r="AN4" s="377"/>
      <c r="AO4" s="377"/>
      <c r="AP4" s="377"/>
      <c r="AQ4" s="377"/>
      <c r="AR4" s="377"/>
      <c r="AS4" s="377"/>
      <c r="AT4" s="377"/>
      <c r="AU4" s="377"/>
      <c r="AV4" s="377"/>
      <c r="AW4" s="859" t="str">
        <f>様式１!AW5</f>
        <v>Ver.260401</v>
      </c>
      <c r="AX4" s="859"/>
      <c r="AY4" s="859"/>
      <c r="AZ4" s="859"/>
      <c r="BA4" s="859"/>
      <c r="BB4" s="859"/>
      <c r="BC4" s="859"/>
    </row>
    <row r="5" spans="2:98" ht="25.5" customHeight="1">
      <c r="B5" s="705" t="s">
        <v>98</v>
      </c>
      <c r="C5" s="705"/>
      <c r="D5" s="705"/>
      <c r="E5" s="705"/>
      <c r="F5" s="705"/>
      <c r="G5" s="705"/>
      <c r="H5" s="705"/>
      <c r="I5" s="705"/>
      <c r="J5" s="705"/>
      <c r="K5" s="705"/>
      <c r="L5" s="705"/>
      <c r="M5" s="705"/>
      <c r="N5" s="705"/>
      <c r="O5" s="705"/>
      <c r="P5" s="705"/>
      <c r="Q5" s="705"/>
      <c r="R5" s="705"/>
      <c r="S5" s="705"/>
      <c r="T5" s="705"/>
      <c r="U5" s="705"/>
      <c r="V5" s="705"/>
      <c r="W5" s="705"/>
      <c r="X5" s="705"/>
      <c r="Y5" s="705"/>
      <c r="Z5" s="705"/>
      <c r="AA5" s="705"/>
      <c r="AB5" s="705"/>
      <c r="AC5" s="705"/>
      <c r="AD5" s="705"/>
      <c r="AE5" s="705"/>
      <c r="AF5" s="705"/>
      <c r="AG5" s="705"/>
      <c r="AH5" s="705"/>
      <c r="AI5" s="705"/>
      <c r="AJ5" s="705"/>
      <c r="AK5" s="705"/>
      <c r="AL5" s="705"/>
      <c r="AM5" s="705"/>
      <c r="AN5" s="705"/>
      <c r="AO5" s="705"/>
      <c r="AP5" s="705"/>
      <c r="AQ5" s="705"/>
      <c r="AR5" s="705"/>
      <c r="AS5" s="705"/>
      <c r="AT5" s="705"/>
      <c r="AU5" s="705"/>
      <c r="AV5" s="705"/>
      <c r="AW5" s="705"/>
      <c r="AX5" s="705"/>
      <c r="AY5" s="705"/>
      <c r="AZ5" s="705"/>
      <c r="BA5" s="705"/>
      <c r="BB5" s="705"/>
      <c r="BC5" s="705"/>
    </row>
    <row r="6" spans="2:98" ht="7.5" customHeight="1">
      <c r="B6" s="137"/>
      <c r="C6" s="137"/>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row>
    <row r="7" spans="2:98" ht="49.5" customHeight="1">
      <c r="B7" s="825" t="s">
        <v>113</v>
      </c>
      <c r="C7" s="825"/>
      <c r="D7" s="825"/>
      <c r="E7" s="825"/>
      <c r="F7" s="825"/>
      <c r="G7" s="825"/>
      <c r="H7" s="825"/>
      <c r="I7" s="825"/>
      <c r="J7" s="825"/>
      <c r="K7" s="825"/>
      <c r="L7" s="825"/>
      <c r="M7" s="825"/>
      <c r="N7" s="825"/>
      <c r="O7" s="825"/>
      <c r="P7" s="825"/>
      <c r="Q7" s="825"/>
      <c r="R7" s="825"/>
      <c r="S7" s="825"/>
      <c r="T7" s="825"/>
      <c r="U7" s="825"/>
      <c r="V7" s="825"/>
      <c r="W7" s="825"/>
      <c r="X7" s="825"/>
      <c r="Y7" s="825"/>
      <c r="Z7" s="825"/>
      <c r="AA7" s="825"/>
      <c r="AB7" s="825"/>
      <c r="AC7" s="825"/>
      <c r="AD7" s="825"/>
      <c r="AE7" s="825"/>
      <c r="AF7" s="825"/>
      <c r="AG7" s="825"/>
      <c r="AH7" s="825"/>
      <c r="AI7" s="825"/>
      <c r="AJ7" s="825"/>
      <c r="AK7" s="825"/>
      <c r="AL7" s="825"/>
      <c r="AM7" s="825"/>
      <c r="AN7" s="825"/>
      <c r="AO7" s="825"/>
      <c r="AP7" s="825"/>
      <c r="AQ7" s="825"/>
      <c r="AR7" s="825"/>
      <c r="AS7" s="825"/>
      <c r="AT7" s="825"/>
      <c r="AU7" s="825"/>
      <c r="AV7" s="825"/>
      <c r="AW7" s="825"/>
      <c r="AX7" s="825"/>
      <c r="AY7" s="825"/>
      <c r="AZ7" s="825"/>
      <c r="BA7" s="825"/>
      <c r="BB7" s="825"/>
      <c r="BC7" s="825"/>
    </row>
    <row r="8" spans="2:98" ht="3.75" customHeight="1">
      <c r="B8" s="386"/>
      <c r="C8" s="386"/>
      <c r="D8" s="386"/>
      <c r="E8" s="386"/>
      <c r="F8" s="386"/>
      <c r="G8" s="386"/>
      <c r="H8" s="386"/>
      <c r="I8" s="386"/>
      <c r="J8" s="386"/>
      <c r="K8" s="386"/>
      <c r="L8" s="386"/>
      <c r="M8" s="386"/>
      <c r="N8" s="386"/>
      <c r="O8" s="386"/>
      <c r="P8" s="386"/>
      <c r="Q8" s="386"/>
      <c r="R8" s="386"/>
      <c r="S8" s="386"/>
      <c r="T8" s="386"/>
      <c r="U8" s="386"/>
      <c r="V8" s="386"/>
      <c r="W8" s="386"/>
      <c r="X8" s="386"/>
      <c r="Y8" s="386"/>
      <c r="Z8" s="386"/>
      <c r="AA8" s="386"/>
      <c r="AB8" s="386"/>
      <c r="AC8" s="386"/>
      <c r="AD8" s="386"/>
      <c r="AE8" s="386"/>
      <c r="AF8" s="386"/>
      <c r="AG8" s="386"/>
      <c r="AH8" s="386"/>
      <c r="AI8" s="386"/>
      <c r="AJ8" s="386"/>
      <c r="AK8" s="386"/>
      <c r="AL8" s="386"/>
      <c r="AM8" s="386"/>
      <c r="AN8" s="386"/>
      <c r="AO8" s="386"/>
      <c r="AP8" s="386"/>
      <c r="AQ8" s="386"/>
      <c r="AR8" s="386"/>
      <c r="AS8" s="386"/>
      <c r="AT8" s="386"/>
      <c r="AU8" s="386"/>
      <c r="AV8" s="386"/>
      <c r="AW8" s="386"/>
      <c r="AX8" s="386"/>
      <c r="AY8" s="386"/>
      <c r="AZ8" s="386"/>
      <c r="BA8" s="386"/>
      <c r="BB8" s="386"/>
      <c r="BC8" s="386"/>
    </row>
    <row r="9" spans="2:98" ht="18.95" customHeight="1">
      <c r="B9" s="380"/>
      <c r="C9" s="380"/>
      <c r="D9" s="380"/>
      <c r="E9" s="380"/>
      <c r="F9" s="380"/>
      <c r="G9" s="380"/>
      <c r="H9" s="380"/>
      <c r="I9" s="380"/>
      <c r="J9" s="380"/>
      <c r="K9" s="380"/>
      <c r="L9" s="380"/>
      <c r="M9" s="380"/>
      <c r="N9" s="380"/>
      <c r="O9" s="380"/>
      <c r="P9" s="380"/>
      <c r="Q9" s="380"/>
      <c r="R9" s="380"/>
      <c r="S9" s="137"/>
      <c r="T9" s="202"/>
      <c r="U9" s="202"/>
      <c r="V9" s="202"/>
      <c r="W9" s="202"/>
      <c r="X9" s="202"/>
      <c r="Y9" s="202"/>
      <c r="Z9" s="202"/>
      <c r="AA9" s="202"/>
      <c r="AB9" s="202"/>
      <c r="AC9" s="202"/>
      <c r="AD9" s="202"/>
      <c r="AE9" s="137"/>
      <c r="AF9" s="707" t="s">
        <v>461</v>
      </c>
      <c r="AG9" s="707"/>
      <c r="AH9" s="707"/>
      <c r="AI9" s="708">
        <f>様式１!AL6</f>
        <v>2026</v>
      </c>
      <c r="AJ9" s="708"/>
      <c r="AK9" s="708"/>
      <c r="AL9" s="708"/>
      <c r="AM9" s="708"/>
      <c r="AN9" s="708"/>
      <c r="AO9" s="707" t="s">
        <v>0</v>
      </c>
      <c r="AP9" s="707"/>
      <c r="AQ9" s="708">
        <f>様式１!AT6</f>
        <v>0</v>
      </c>
      <c r="AR9" s="708"/>
      <c r="AS9" s="708"/>
      <c r="AT9" s="707" t="s">
        <v>1</v>
      </c>
      <c r="AU9" s="707"/>
      <c r="AV9" s="708">
        <f>様式１!AY6</f>
        <v>0</v>
      </c>
      <c r="AW9" s="708"/>
      <c r="AX9" s="708"/>
      <c r="AY9" s="707" t="s">
        <v>2</v>
      </c>
      <c r="AZ9" s="707"/>
      <c r="BA9" s="137"/>
      <c r="BB9" s="137"/>
      <c r="BC9" s="137"/>
    </row>
    <row r="10" spans="2:98" ht="13.5" customHeight="1">
      <c r="B10" s="701" t="s">
        <v>70</v>
      </c>
      <c r="C10" s="701"/>
      <c r="D10" s="701"/>
      <c r="E10" s="701"/>
      <c r="F10" s="701"/>
      <c r="G10" s="701"/>
      <c r="H10" s="701"/>
      <c r="I10" s="701"/>
      <c r="J10" s="380"/>
      <c r="K10" s="380"/>
      <c r="L10" s="380"/>
      <c r="M10" s="380"/>
      <c r="N10" s="380"/>
      <c r="O10" s="380"/>
      <c r="P10" s="380"/>
      <c r="Q10" s="380"/>
      <c r="R10" s="380"/>
      <c r="S10" s="137"/>
      <c r="T10" s="137"/>
      <c r="U10" s="137"/>
      <c r="V10" s="137"/>
      <c r="W10" s="137"/>
      <c r="X10" s="137"/>
      <c r="Y10" s="137"/>
      <c r="Z10" s="137"/>
      <c r="AA10" s="381"/>
      <c r="AB10" s="381"/>
      <c r="AC10" s="381"/>
      <c r="AD10" s="381"/>
      <c r="AE10" s="381"/>
      <c r="AF10" s="381"/>
      <c r="AG10" s="381"/>
      <c r="AH10" s="381"/>
      <c r="AI10" s="381"/>
      <c r="AJ10" s="381"/>
      <c r="AK10" s="381"/>
      <c r="AL10" s="381"/>
      <c r="AM10" s="381"/>
      <c r="AN10" s="381"/>
      <c r="AO10" s="381"/>
      <c r="AP10" s="381"/>
      <c r="AQ10" s="381"/>
      <c r="AR10" s="381"/>
      <c r="AS10" s="381"/>
      <c r="AT10" s="381"/>
      <c r="AU10" s="381"/>
      <c r="AV10" s="381"/>
      <c r="AW10" s="381"/>
      <c r="AX10" s="381"/>
      <c r="AY10" s="381"/>
      <c r="AZ10" s="381"/>
      <c r="BA10" s="381"/>
      <c r="BB10" s="381"/>
      <c r="BC10" s="381"/>
    </row>
    <row r="11" spans="2:98" s="2" customFormat="1" ht="30" customHeight="1">
      <c r="B11" s="702" t="s">
        <v>460</v>
      </c>
      <c r="C11" s="703"/>
      <c r="D11" s="703"/>
      <c r="E11" s="703"/>
      <c r="F11" s="703"/>
      <c r="G11" s="75" t="s">
        <v>72</v>
      </c>
      <c r="H11" s="824" t="str">
        <f>IF(様式2!H11="","",様式2!H11)</f>
        <v/>
      </c>
      <c r="I11" s="824"/>
      <c r="J11" s="824"/>
      <c r="K11" s="824"/>
      <c r="L11" s="824"/>
      <c r="M11" s="824"/>
      <c r="N11" s="824"/>
      <c r="O11" s="824"/>
      <c r="P11" s="824"/>
      <c r="Q11" s="824"/>
      <c r="R11" s="824"/>
      <c r="S11" s="824"/>
      <c r="T11" s="824"/>
      <c r="U11" s="824"/>
      <c r="V11" s="824"/>
      <c r="W11" s="824"/>
      <c r="X11" s="824"/>
      <c r="Y11" s="703"/>
      <c r="Z11" s="703"/>
      <c r="AA11" s="703"/>
      <c r="AB11" s="703"/>
      <c r="AC11" s="76"/>
      <c r="AD11" s="683" t="s">
        <v>74</v>
      </c>
      <c r="AE11" s="683"/>
      <c r="AF11" s="683"/>
      <c r="AG11" s="683"/>
      <c r="AH11" s="683"/>
      <c r="AI11" s="75" t="s">
        <v>72</v>
      </c>
      <c r="AJ11" s="824" t="str">
        <f>IF(様式2!AJ11="","",様式2!AJ11)</f>
        <v/>
      </c>
      <c r="AK11" s="824"/>
      <c r="AL11" s="824"/>
      <c r="AM11" s="824"/>
      <c r="AN11" s="824"/>
      <c r="AO11" s="824"/>
      <c r="AP11" s="824"/>
      <c r="AQ11" s="824"/>
      <c r="AR11" s="824"/>
      <c r="AS11" s="824"/>
      <c r="AT11" s="824"/>
      <c r="AU11" s="824"/>
      <c r="AV11" s="824"/>
      <c r="AW11" s="824"/>
      <c r="AX11" s="138"/>
      <c r="AY11" s="138"/>
      <c r="AZ11" s="138"/>
      <c r="BA11" s="138"/>
      <c r="BB11" s="138"/>
      <c r="BC11" s="138"/>
      <c r="BD11" s="14"/>
      <c r="BE11" s="163"/>
      <c r="BF11" s="163"/>
      <c r="CE11" s="138"/>
      <c r="CF11" s="138"/>
      <c r="CG11" s="138"/>
      <c r="CH11" s="138"/>
      <c r="CI11" s="138"/>
      <c r="CJ11" s="138"/>
      <c r="CK11" s="138"/>
      <c r="CL11" s="138"/>
      <c r="CM11" s="138"/>
    </row>
    <row r="12" spans="2:98" s="2" customFormat="1" ht="30" customHeight="1">
      <c r="B12" s="692" t="s">
        <v>75</v>
      </c>
      <c r="C12" s="692"/>
      <c r="D12" s="692"/>
      <c r="E12" s="692"/>
      <c r="F12" s="692"/>
      <c r="G12" s="75" t="s">
        <v>72</v>
      </c>
      <c r="H12" s="693" t="s">
        <v>76</v>
      </c>
      <c r="I12" s="693"/>
      <c r="J12" s="830" t="str">
        <f>IF(様式2!J12="","",様式2!J12)</f>
        <v>00000000000022</v>
      </c>
      <c r="K12" s="830"/>
      <c r="L12" s="830"/>
      <c r="M12" s="830"/>
      <c r="N12" s="830"/>
      <c r="O12" s="830"/>
      <c r="P12" s="830"/>
      <c r="Q12" s="830"/>
      <c r="R12" s="830"/>
      <c r="S12" s="830"/>
      <c r="T12" s="830"/>
      <c r="U12" s="830"/>
      <c r="V12" s="830"/>
      <c r="W12" s="830"/>
      <c r="X12" s="830"/>
      <c r="Y12" s="830"/>
      <c r="Z12" s="830"/>
      <c r="AA12" s="693" t="s">
        <v>17</v>
      </c>
      <c r="AB12" s="693"/>
      <c r="AD12" s="683" t="s">
        <v>77</v>
      </c>
      <c r="AE12" s="683"/>
      <c r="AF12" s="683"/>
      <c r="AG12" s="683"/>
      <c r="AH12" s="683"/>
      <c r="AI12" s="77" t="s">
        <v>72</v>
      </c>
      <c r="AJ12" s="824">
        <f>IF(様式2!AJ12="","",様式2!AJ12)</f>
        <v>0</v>
      </c>
      <c r="AK12" s="824"/>
      <c r="AL12" s="824"/>
      <c r="AM12" s="824"/>
      <c r="AN12" s="824"/>
      <c r="AO12" s="824"/>
      <c r="AP12" s="824"/>
      <c r="AQ12" s="824"/>
      <c r="AR12" s="824"/>
      <c r="AS12" s="824"/>
      <c r="AT12" s="824"/>
      <c r="AU12" s="824"/>
      <c r="AV12" s="824"/>
      <c r="AW12" s="824"/>
      <c r="AX12" s="716" t="s">
        <v>594</v>
      </c>
      <c r="AY12" s="717"/>
      <c r="AZ12" s="717"/>
      <c r="BA12" s="717"/>
      <c r="BB12" s="717"/>
      <c r="BC12" s="717"/>
      <c r="BD12" s="14"/>
      <c r="BE12" s="163"/>
      <c r="BF12" s="163"/>
      <c r="CE12" s="138"/>
      <c r="CF12" s="138"/>
      <c r="CG12" s="138"/>
      <c r="CH12" s="138"/>
      <c r="CI12" s="138"/>
      <c r="CJ12" s="138"/>
      <c r="CK12" s="138"/>
      <c r="CL12" s="138"/>
      <c r="CM12" s="138"/>
    </row>
    <row r="13" spans="2:98" s="2" customFormat="1" ht="30" customHeight="1">
      <c r="B13" s="683" t="s">
        <v>78</v>
      </c>
      <c r="C13" s="683"/>
      <c r="D13" s="683"/>
      <c r="E13" s="683"/>
      <c r="F13" s="683"/>
      <c r="G13" s="75" t="s">
        <v>72</v>
      </c>
      <c r="H13" s="826" t="str">
        <f>IF(様式2!H13="","",様式2!H13)</f>
        <v/>
      </c>
      <c r="I13" s="826"/>
      <c r="J13" s="826"/>
      <c r="K13" s="826"/>
      <c r="L13" s="826"/>
      <c r="M13" s="826"/>
      <c r="N13" s="826"/>
      <c r="O13" s="826"/>
      <c r="P13" s="826"/>
      <c r="Q13" s="826"/>
      <c r="R13" s="826"/>
      <c r="S13" s="826"/>
      <c r="T13" s="826"/>
      <c r="U13" s="826"/>
      <c r="V13" s="826"/>
      <c r="W13" s="826"/>
      <c r="X13" s="826"/>
      <c r="Y13" s="826"/>
      <c r="Z13" s="826"/>
      <c r="AA13" s="826"/>
      <c r="AB13" s="826"/>
      <c r="AC13" s="826"/>
      <c r="AD13" s="826"/>
      <c r="AE13" s="826"/>
      <c r="AF13" s="826"/>
      <c r="AG13" s="826"/>
      <c r="AH13" s="826"/>
      <c r="AI13" s="826"/>
      <c r="AJ13" s="826"/>
      <c r="AK13" s="826"/>
      <c r="AL13" s="826"/>
      <c r="AM13" s="826"/>
      <c r="AN13" s="826"/>
      <c r="AO13" s="826"/>
      <c r="AP13" s="826"/>
      <c r="AQ13" s="826"/>
      <c r="AR13" s="826"/>
      <c r="AS13" s="826"/>
      <c r="AT13" s="826"/>
      <c r="AU13" s="826"/>
      <c r="AV13" s="826"/>
      <c r="AW13" s="826"/>
      <c r="AX13" s="377"/>
      <c r="AY13" s="377"/>
      <c r="AZ13" s="377"/>
      <c r="BA13" s="377"/>
      <c r="BB13" s="377"/>
      <c r="BC13" s="377"/>
      <c r="BD13" s="14"/>
      <c r="BE13" s="163"/>
      <c r="BF13" s="163"/>
      <c r="CE13" s="138"/>
      <c r="CF13" s="138"/>
      <c r="CG13" s="138"/>
      <c r="CH13" s="138"/>
      <c r="CI13" s="138"/>
      <c r="CJ13" s="138"/>
      <c r="CK13" s="138"/>
      <c r="CL13" s="138"/>
      <c r="CM13" s="138"/>
    </row>
    <row r="14" spans="2:98" s="2" customFormat="1" ht="5.85" customHeight="1">
      <c r="B14" s="382"/>
      <c r="C14" s="382"/>
      <c r="D14" s="382"/>
      <c r="E14" s="382"/>
      <c r="F14" s="382"/>
      <c r="G14" s="380"/>
      <c r="H14" s="685"/>
      <c r="I14" s="685"/>
      <c r="J14" s="685"/>
      <c r="K14" s="685"/>
      <c r="L14" s="685"/>
      <c r="M14" s="685"/>
      <c r="N14" s="685"/>
      <c r="O14" s="685"/>
      <c r="P14" s="685"/>
      <c r="Q14" s="685"/>
      <c r="R14" s="685"/>
      <c r="S14" s="685"/>
      <c r="T14" s="685"/>
      <c r="U14" s="685"/>
      <c r="V14" s="685"/>
      <c r="W14" s="685"/>
      <c r="X14" s="685"/>
      <c r="Y14" s="685"/>
      <c r="Z14" s="685"/>
      <c r="AA14" s="685"/>
      <c r="AB14" s="685"/>
      <c r="AC14" s="375"/>
      <c r="AD14" s="375"/>
      <c r="AE14" s="375"/>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4"/>
      <c r="BE14" s="163"/>
      <c r="BF14" s="163"/>
      <c r="CE14" s="138"/>
      <c r="CF14" s="138"/>
      <c r="CG14" s="138"/>
      <c r="CH14" s="138"/>
      <c r="CI14" s="138"/>
      <c r="CJ14" s="138"/>
      <c r="CK14" s="138"/>
      <c r="CL14" s="138"/>
      <c r="CM14" s="138"/>
    </row>
    <row r="15" spans="2:98" ht="22.5" customHeight="1">
      <c r="B15" s="531" t="s">
        <v>4</v>
      </c>
      <c r="C15" s="532"/>
      <c r="D15" s="532"/>
      <c r="E15" s="532"/>
      <c r="F15" s="532"/>
      <c r="G15" s="532"/>
      <c r="H15" s="532"/>
      <c r="I15" s="532"/>
      <c r="J15" s="532"/>
      <c r="K15" s="532"/>
      <c r="L15" s="533"/>
      <c r="M15" s="689" t="str">
        <f>IF(様式１!I12="","",様式１!I12)</f>
        <v/>
      </c>
      <c r="N15" s="690"/>
      <c r="O15" s="690"/>
      <c r="P15" s="690"/>
      <c r="Q15" s="690"/>
      <c r="R15" s="690"/>
      <c r="S15" s="690"/>
      <c r="T15" s="690"/>
      <c r="U15" s="690"/>
      <c r="V15" s="690"/>
      <c r="W15" s="690"/>
      <c r="X15" s="690"/>
      <c r="Y15" s="690"/>
      <c r="Z15" s="690"/>
      <c r="AA15" s="690"/>
      <c r="AB15" s="690"/>
      <c r="AC15" s="690"/>
      <c r="AD15" s="690"/>
      <c r="AE15" s="690"/>
      <c r="AF15" s="690"/>
      <c r="AG15" s="690"/>
      <c r="AH15" s="690"/>
      <c r="AI15" s="690"/>
      <c r="AJ15" s="690"/>
      <c r="AK15" s="691"/>
      <c r="AL15" s="663" t="s">
        <v>212</v>
      </c>
      <c r="AM15" s="584"/>
      <c r="AN15" s="584"/>
      <c r="AO15" s="584"/>
      <c r="AP15" s="584"/>
      <c r="AQ15" s="583" t="s">
        <v>211</v>
      </c>
      <c r="AR15" s="584"/>
      <c r="AS15" s="584"/>
      <c r="AT15" s="584"/>
      <c r="AU15" s="584"/>
      <c r="AV15" s="584"/>
      <c r="AW15" s="584"/>
      <c r="AX15" s="584"/>
      <c r="AY15" s="584"/>
      <c r="AZ15" s="584"/>
      <c r="BA15" s="584"/>
      <c r="BB15" s="584"/>
      <c r="BC15" s="585"/>
    </row>
    <row r="16" spans="2:98" ht="15.75" customHeight="1">
      <c r="B16" s="827" t="s">
        <v>99</v>
      </c>
      <c r="C16" s="828"/>
      <c r="D16" s="828"/>
      <c r="E16" s="828"/>
      <c r="F16" s="828"/>
      <c r="G16" s="828"/>
      <c r="H16" s="828"/>
      <c r="I16" s="828"/>
      <c r="J16" s="828"/>
      <c r="K16" s="828"/>
      <c r="L16" s="829"/>
      <c r="M16" s="718" t="str">
        <f>IF(様式１!I13="","",様式１!I13)</f>
        <v/>
      </c>
      <c r="N16" s="719"/>
      <c r="O16" s="719"/>
      <c r="P16" s="719"/>
      <c r="Q16" s="719"/>
      <c r="R16" s="719"/>
      <c r="S16" s="719"/>
      <c r="T16" s="719"/>
      <c r="U16" s="719"/>
      <c r="V16" s="719"/>
      <c r="W16" s="719"/>
      <c r="X16" s="719"/>
      <c r="Y16" s="719"/>
      <c r="Z16" s="719"/>
      <c r="AA16" s="719"/>
      <c r="AB16" s="719"/>
      <c r="AC16" s="719"/>
      <c r="AD16" s="719"/>
      <c r="AE16" s="719"/>
      <c r="AF16" s="719"/>
      <c r="AG16" s="719"/>
      <c r="AH16" s="719"/>
      <c r="AI16" s="719"/>
      <c r="AJ16" s="719"/>
      <c r="AK16" s="720"/>
      <c r="AL16" s="840"/>
      <c r="AM16" s="841"/>
      <c r="AN16" s="841"/>
      <c r="AO16" s="841"/>
      <c r="AP16" s="841"/>
      <c r="AQ16" s="831"/>
      <c r="AR16" s="832"/>
      <c r="AS16" s="832"/>
      <c r="AT16" s="832"/>
      <c r="AU16" s="832"/>
      <c r="AV16" s="832"/>
      <c r="AW16" s="832"/>
      <c r="AX16" s="832"/>
      <c r="AY16" s="832"/>
      <c r="AZ16" s="832"/>
      <c r="BA16" s="832"/>
      <c r="BB16" s="832"/>
      <c r="BC16" s="833"/>
    </row>
    <row r="17" spans="2:83" ht="21" customHeight="1">
      <c r="B17" s="534"/>
      <c r="C17" s="535"/>
      <c r="D17" s="535"/>
      <c r="E17" s="535"/>
      <c r="F17" s="535"/>
      <c r="G17" s="535"/>
      <c r="H17" s="535"/>
      <c r="I17" s="535"/>
      <c r="J17" s="535"/>
      <c r="K17" s="535"/>
      <c r="L17" s="536"/>
      <c r="M17" s="721"/>
      <c r="N17" s="722"/>
      <c r="O17" s="722"/>
      <c r="P17" s="722"/>
      <c r="Q17" s="722"/>
      <c r="R17" s="722"/>
      <c r="S17" s="722"/>
      <c r="T17" s="722"/>
      <c r="U17" s="722"/>
      <c r="V17" s="722"/>
      <c r="W17" s="722"/>
      <c r="X17" s="722"/>
      <c r="Y17" s="722"/>
      <c r="Z17" s="722"/>
      <c r="AA17" s="722"/>
      <c r="AB17" s="722"/>
      <c r="AC17" s="722"/>
      <c r="AD17" s="722"/>
      <c r="AE17" s="722"/>
      <c r="AF17" s="722"/>
      <c r="AG17" s="722"/>
      <c r="AH17" s="722"/>
      <c r="AI17" s="722"/>
      <c r="AJ17" s="722"/>
      <c r="AK17" s="723"/>
      <c r="AL17" s="840"/>
      <c r="AM17" s="841"/>
      <c r="AN17" s="841"/>
      <c r="AO17" s="841"/>
      <c r="AP17" s="841"/>
      <c r="AQ17" s="834" t="s">
        <v>27</v>
      </c>
      <c r="AR17" s="835"/>
      <c r="AS17" s="835"/>
      <c r="AT17" s="835"/>
      <c r="AU17" s="835"/>
      <c r="AV17" s="835"/>
      <c r="AW17" s="835"/>
      <c r="AX17" s="835"/>
      <c r="AY17" s="835"/>
      <c r="AZ17" s="835"/>
      <c r="BA17" s="835"/>
      <c r="BB17" s="835"/>
      <c r="BC17" s="836"/>
      <c r="BJ17" t="s">
        <v>100</v>
      </c>
      <c r="BK17" t="s">
        <v>100</v>
      </c>
      <c r="BL17" t="s">
        <v>100</v>
      </c>
    </row>
    <row r="18" spans="2:83" ht="23.25" customHeight="1">
      <c r="B18" s="519" t="s">
        <v>101</v>
      </c>
      <c r="C18" s="520"/>
      <c r="D18" s="520"/>
      <c r="E18" s="520"/>
      <c r="F18" s="520"/>
      <c r="G18" s="520"/>
      <c r="H18" s="520"/>
      <c r="I18" s="520"/>
      <c r="J18" s="520"/>
      <c r="K18" s="520"/>
      <c r="L18" s="521"/>
      <c r="M18" s="547" t="str">
        <f>様式2!I19</f>
        <v/>
      </c>
      <c r="N18" s="548"/>
      <c r="O18" s="548"/>
      <c r="P18" s="548"/>
      <c r="Q18" s="548"/>
      <c r="R18" s="548"/>
      <c r="S18" s="548"/>
      <c r="T18" s="548"/>
      <c r="U18" s="842"/>
      <c r="V18" s="842"/>
      <c r="W18" s="842"/>
      <c r="X18" s="842"/>
      <c r="Y18" s="842"/>
      <c r="Z18" s="842"/>
      <c r="AA18" s="842"/>
      <c r="AB18" s="842"/>
      <c r="AC18" s="842"/>
      <c r="AD18" s="842"/>
      <c r="AE18" s="842"/>
      <c r="AF18" s="842"/>
      <c r="AG18" s="842"/>
      <c r="AH18" s="842"/>
      <c r="AI18" s="842"/>
      <c r="AJ18" s="842"/>
      <c r="AK18" s="843"/>
      <c r="AL18" s="586"/>
      <c r="AM18" s="587"/>
      <c r="AN18" s="587"/>
      <c r="AO18" s="587"/>
      <c r="AP18" s="587"/>
      <c r="AQ18" s="837"/>
      <c r="AR18" s="838"/>
      <c r="AS18" s="838"/>
      <c r="AT18" s="838"/>
      <c r="AU18" s="838"/>
      <c r="AV18" s="838"/>
      <c r="AW18" s="838"/>
      <c r="AX18" s="838"/>
      <c r="AY18" s="838"/>
      <c r="AZ18" s="838"/>
      <c r="BA18" s="838"/>
      <c r="BB18" s="838"/>
      <c r="BC18" s="839"/>
      <c r="BJ18" t="s">
        <v>102</v>
      </c>
      <c r="BK18" t="s">
        <v>102</v>
      </c>
      <c r="CE18" s="167" t="str">
        <f>IF(AE18="","",IF(CONCATENATE(M18,V18,AE18)=CONCATENATE(様式１!#REF!,様式１!R15,様式１!AA15),"","技能者IDが「様式1」と一致していません"))</f>
        <v/>
      </c>
    </row>
    <row r="19" spans="2:83" ht="8.25" customHeight="1">
      <c r="B19" s="137"/>
      <c r="C19" s="137"/>
      <c r="D19" s="137"/>
      <c r="E19" s="137"/>
      <c r="F19" s="137"/>
      <c r="G19" s="137"/>
      <c r="H19" s="137"/>
      <c r="I19" s="137"/>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c r="AX19" s="137"/>
      <c r="AY19" s="137"/>
      <c r="AZ19" s="137"/>
      <c r="BA19" s="137"/>
      <c r="BB19" s="137"/>
      <c r="BC19" s="137"/>
    </row>
    <row r="20" spans="2:83" ht="17.25" customHeight="1">
      <c r="B20" s="617" t="s">
        <v>103</v>
      </c>
      <c r="C20" s="618"/>
      <c r="D20" s="618"/>
      <c r="E20" s="618"/>
      <c r="F20" s="618"/>
      <c r="G20" s="618"/>
      <c r="H20" s="618"/>
      <c r="I20" s="618"/>
      <c r="J20" s="618"/>
      <c r="K20" s="618"/>
      <c r="L20" s="618"/>
      <c r="M20" s="618"/>
      <c r="N20" s="618"/>
      <c r="O20" s="618"/>
      <c r="P20" s="618"/>
      <c r="Q20" s="618"/>
      <c r="R20" s="618"/>
      <c r="S20" s="618"/>
      <c r="T20" s="618"/>
      <c r="U20" s="618"/>
      <c r="V20" s="618"/>
      <c r="W20" s="618"/>
      <c r="X20" s="618"/>
      <c r="Y20" s="845"/>
      <c r="Z20" s="846" t="s">
        <v>104</v>
      </c>
      <c r="AA20" s="847"/>
      <c r="AB20" s="848"/>
      <c r="AC20" s="846" t="s">
        <v>105</v>
      </c>
      <c r="AD20" s="847"/>
      <c r="AE20" s="848"/>
      <c r="AF20" s="583" t="s">
        <v>106</v>
      </c>
      <c r="AG20" s="584"/>
      <c r="AH20" s="584"/>
      <c r="AI20" s="584"/>
      <c r="AJ20" s="584"/>
      <c r="AK20" s="584"/>
      <c r="AL20" s="618"/>
      <c r="AM20" s="618"/>
      <c r="AN20" s="618"/>
      <c r="AO20" s="618"/>
      <c r="AP20" s="618"/>
      <c r="AQ20" s="618"/>
      <c r="AR20" s="618"/>
      <c r="AS20" s="618"/>
      <c r="AT20" s="618"/>
      <c r="AU20" s="618"/>
      <c r="AV20" s="618"/>
      <c r="AW20" s="618"/>
      <c r="AX20" s="618"/>
      <c r="AY20" s="618"/>
      <c r="AZ20" s="618"/>
      <c r="BA20" s="618"/>
      <c r="BB20" s="618"/>
      <c r="BC20" s="845"/>
      <c r="BD20" s="13" t="s">
        <v>252</v>
      </c>
      <c r="BE20" s="162" t="s">
        <v>130</v>
      </c>
      <c r="BF20" s="162" t="s">
        <v>131</v>
      </c>
      <c r="BG20" s="13" t="s">
        <v>132</v>
      </c>
      <c r="BH20" s="13" t="s">
        <v>133</v>
      </c>
      <c r="BI20" s="13" t="s">
        <v>134</v>
      </c>
      <c r="BJ20" s="13" t="s">
        <v>135</v>
      </c>
      <c r="BK20" s="13" t="s">
        <v>251</v>
      </c>
      <c r="BL20" s="13" t="s">
        <v>250</v>
      </c>
    </row>
    <row r="21" spans="2:83" ht="17.25" customHeight="1">
      <c r="B21" s="849"/>
      <c r="C21" s="850"/>
      <c r="D21" s="850"/>
      <c r="E21" s="850"/>
      <c r="F21" s="850"/>
      <c r="G21" s="850"/>
      <c r="H21" s="850"/>
      <c r="I21" s="850"/>
      <c r="J21" s="850"/>
      <c r="K21" s="850"/>
      <c r="L21" s="850"/>
      <c r="M21" s="850"/>
      <c r="N21" s="850"/>
      <c r="O21" s="850"/>
      <c r="P21" s="850"/>
      <c r="Q21" s="850"/>
      <c r="R21" s="850"/>
      <c r="S21" s="850"/>
      <c r="T21" s="850"/>
      <c r="U21" s="850"/>
      <c r="V21" s="850"/>
      <c r="W21" s="850"/>
      <c r="X21" s="850"/>
      <c r="Y21" s="851"/>
      <c r="Z21" s="852"/>
      <c r="AA21" s="853"/>
      <c r="AB21" s="853"/>
      <c r="AC21" s="852"/>
      <c r="AD21" s="853"/>
      <c r="AE21" s="853"/>
      <c r="AF21" s="854"/>
      <c r="AG21" s="855"/>
      <c r="AH21" s="855"/>
      <c r="AI21" s="855"/>
      <c r="AJ21" s="855"/>
      <c r="AK21" s="855"/>
      <c r="AL21" s="855"/>
      <c r="AM21" s="546" t="s">
        <v>81</v>
      </c>
      <c r="AN21" s="546"/>
      <c r="AO21" s="854"/>
      <c r="AP21" s="855"/>
      <c r="AQ21" s="855"/>
      <c r="AR21" s="855"/>
      <c r="AS21" s="855"/>
      <c r="AT21" s="855"/>
      <c r="AU21" s="855"/>
      <c r="AV21" s="8" t="s">
        <v>107</v>
      </c>
      <c r="AW21" s="844" t="str">
        <f>IF(BI21+BJ21=0,"",(IFERROR(BI21&amp;"年"&amp;BJ21&amp;"ヶ月","")))</f>
        <v/>
      </c>
      <c r="AX21" s="844"/>
      <c r="AY21" s="844"/>
      <c r="AZ21" s="844"/>
      <c r="BA21" s="844"/>
      <c r="BB21" s="844"/>
      <c r="BC21" s="84" t="s">
        <v>108</v>
      </c>
      <c r="BE21" s="162">
        <f>DATE(YEAR(AF21),MONTH(AF21),1)</f>
        <v>1</v>
      </c>
      <c r="BF21" s="162">
        <f>DATE(YEAR(AO21),MONTH(AO21),1)</f>
        <v>1</v>
      </c>
      <c r="BG21">
        <f>IF(OR(AF21="",AO21=""),0,IFERROR(DATEDIF(BE21,BF21,"m"),0))</f>
        <v>0</v>
      </c>
      <c r="BH21">
        <f>IF(OR(AF21="",AO21=""),0,1)</f>
        <v>0</v>
      </c>
      <c r="BI21">
        <f>ROUNDDOWN((BG21+BH21)/12,0)</f>
        <v>0</v>
      </c>
      <c r="BJ21">
        <f>BG21+BH21-12*BI21</f>
        <v>0</v>
      </c>
      <c r="BK21">
        <f>IF(Z21="〇",BG21+BH21,0)</f>
        <v>0</v>
      </c>
      <c r="BL21">
        <f>IF(AC21="〇",BG21+BH21,0)</f>
        <v>0</v>
      </c>
      <c r="CE21" s="861" t="str">
        <f>IF(AF21="","",IF(MAX(AO21:AU33)&gt;様式2!I22,"本証明書の実務経験期間の最終年月が、様式２の就労開始年月を越えています。確認ください。",""))</f>
        <v/>
      </c>
    </row>
    <row r="22" spans="2:83" ht="17.25" customHeight="1">
      <c r="B22" s="849"/>
      <c r="C22" s="850"/>
      <c r="D22" s="850"/>
      <c r="E22" s="850"/>
      <c r="F22" s="850"/>
      <c r="G22" s="850"/>
      <c r="H22" s="850"/>
      <c r="I22" s="850"/>
      <c r="J22" s="850"/>
      <c r="K22" s="850"/>
      <c r="L22" s="850"/>
      <c r="M22" s="850"/>
      <c r="N22" s="850"/>
      <c r="O22" s="850"/>
      <c r="P22" s="850"/>
      <c r="Q22" s="850"/>
      <c r="R22" s="850"/>
      <c r="S22" s="850"/>
      <c r="T22" s="850"/>
      <c r="U22" s="850"/>
      <c r="V22" s="850"/>
      <c r="W22" s="850"/>
      <c r="X22" s="850"/>
      <c r="Y22" s="851"/>
      <c r="Z22" s="852"/>
      <c r="AA22" s="853"/>
      <c r="AB22" s="853"/>
      <c r="AC22" s="852"/>
      <c r="AD22" s="853"/>
      <c r="AE22" s="853"/>
      <c r="AF22" s="854"/>
      <c r="AG22" s="855"/>
      <c r="AH22" s="855"/>
      <c r="AI22" s="855"/>
      <c r="AJ22" s="855"/>
      <c r="AK22" s="855"/>
      <c r="AL22" s="855"/>
      <c r="AM22" s="546" t="s">
        <v>81</v>
      </c>
      <c r="AN22" s="546"/>
      <c r="AO22" s="854"/>
      <c r="AP22" s="855"/>
      <c r="AQ22" s="855"/>
      <c r="AR22" s="855"/>
      <c r="AS22" s="855"/>
      <c r="AT22" s="855"/>
      <c r="AU22" s="855"/>
      <c r="AV22" s="8" t="s">
        <v>107</v>
      </c>
      <c r="AW22" s="844" t="str">
        <f>IF(BI22+BJ22=0,"",(IFERROR(BI22&amp;"年"&amp;BJ22&amp;"ヶ月","")))</f>
        <v/>
      </c>
      <c r="AX22" s="844"/>
      <c r="AY22" s="844"/>
      <c r="AZ22" s="844"/>
      <c r="BA22" s="844"/>
      <c r="BB22" s="844"/>
      <c r="BC22" s="84" t="s">
        <v>108</v>
      </c>
      <c r="BD22" s="13" t="str">
        <f>IF(AF22="","",IF(AF22&lt;AO21,"重複",""))</f>
        <v/>
      </c>
      <c r="BE22" s="164">
        <f t="shared" ref="BE22:BE33" si="0">DATE(YEAR(AF22),MONTH(AF22),1)</f>
        <v>1</v>
      </c>
      <c r="BF22" s="164">
        <f t="shared" ref="BF22:BF33" si="1">DATE(YEAR(AO22),MONTH(AO22),1)</f>
        <v>1</v>
      </c>
      <c r="BG22">
        <f t="shared" ref="BG22:BG33" si="2">IF(OR(AF22="",AO22=""),0,IFERROR(DATEDIF(BE22,BF22,"m"),0))</f>
        <v>0</v>
      </c>
      <c r="BH22">
        <f t="shared" ref="BH22:BH33" si="3">IF(OR(AF22="",AO22=""),0,1)</f>
        <v>0</v>
      </c>
      <c r="BI22">
        <f t="shared" ref="BI22:BI33" si="4">ROUNDDOWN((BG22+BH22)/12,0)</f>
        <v>0</v>
      </c>
      <c r="BJ22">
        <f t="shared" ref="BJ22:BJ33" si="5">BG22+BH22-12*BI22</f>
        <v>0</v>
      </c>
      <c r="BK22">
        <f t="shared" ref="BK22:BK33" si="6">IF(Z22="〇",BG22+BH22,0)</f>
        <v>0</v>
      </c>
      <c r="BL22">
        <f t="shared" ref="BL22:BL33" si="7">IF(AC22="〇",BG22+BH22,0)</f>
        <v>0</v>
      </c>
      <c r="CE22" s="861"/>
    </row>
    <row r="23" spans="2:83" ht="17.25" customHeight="1">
      <c r="B23" s="849"/>
      <c r="C23" s="850"/>
      <c r="D23" s="850"/>
      <c r="E23" s="850"/>
      <c r="F23" s="850"/>
      <c r="G23" s="850"/>
      <c r="H23" s="850"/>
      <c r="I23" s="850"/>
      <c r="J23" s="850"/>
      <c r="K23" s="850"/>
      <c r="L23" s="850"/>
      <c r="M23" s="850"/>
      <c r="N23" s="850"/>
      <c r="O23" s="850"/>
      <c r="P23" s="850"/>
      <c r="Q23" s="850"/>
      <c r="R23" s="850"/>
      <c r="S23" s="850"/>
      <c r="T23" s="850"/>
      <c r="U23" s="850"/>
      <c r="V23" s="850"/>
      <c r="W23" s="850"/>
      <c r="X23" s="850"/>
      <c r="Y23" s="851"/>
      <c r="Z23" s="852"/>
      <c r="AA23" s="853"/>
      <c r="AB23" s="853"/>
      <c r="AC23" s="852"/>
      <c r="AD23" s="853"/>
      <c r="AE23" s="853"/>
      <c r="AF23" s="854"/>
      <c r="AG23" s="855"/>
      <c r="AH23" s="855"/>
      <c r="AI23" s="855"/>
      <c r="AJ23" s="855"/>
      <c r="AK23" s="855"/>
      <c r="AL23" s="855"/>
      <c r="AM23" s="546" t="s">
        <v>81</v>
      </c>
      <c r="AN23" s="546"/>
      <c r="AO23" s="854"/>
      <c r="AP23" s="855"/>
      <c r="AQ23" s="855"/>
      <c r="AR23" s="855"/>
      <c r="AS23" s="855"/>
      <c r="AT23" s="855"/>
      <c r="AU23" s="855"/>
      <c r="AV23" s="8" t="s">
        <v>107</v>
      </c>
      <c r="AW23" s="844" t="str">
        <f t="shared" ref="AW23:AW33" si="8">IF(BI23+BJ23=0,"",(IFERROR(BI23&amp;"年"&amp;BJ23&amp;"ヶ月","")))</f>
        <v/>
      </c>
      <c r="AX23" s="844"/>
      <c r="AY23" s="844"/>
      <c r="AZ23" s="844"/>
      <c r="BA23" s="844"/>
      <c r="BB23" s="844"/>
      <c r="BC23" s="84" t="s">
        <v>108</v>
      </c>
      <c r="BD23" s="13" t="str">
        <f t="shared" ref="BD23:BD33" si="9">IF(AF23="","",IF(AF23&lt;AO22,"重複",""))</f>
        <v/>
      </c>
      <c r="BE23" s="164">
        <f t="shared" si="0"/>
        <v>1</v>
      </c>
      <c r="BF23" s="164">
        <f t="shared" si="1"/>
        <v>1</v>
      </c>
      <c r="BG23">
        <f t="shared" si="2"/>
        <v>0</v>
      </c>
      <c r="BH23">
        <f t="shared" si="3"/>
        <v>0</v>
      </c>
      <c r="BI23">
        <f t="shared" si="4"/>
        <v>0</v>
      </c>
      <c r="BJ23">
        <f t="shared" si="5"/>
        <v>0</v>
      </c>
      <c r="BK23">
        <f t="shared" si="6"/>
        <v>0</v>
      </c>
      <c r="BL23">
        <f t="shared" si="7"/>
        <v>0</v>
      </c>
      <c r="CE23" s="861"/>
    </row>
    <row r="24" spans="2:83" ht="17.25" customHeight="1">
      <c r="B24" s="849"/>
      <c r="C24" s="850"/>
      <c r="D24" s="850"/>
      <c r="E24" s="850"/>
      <c r="F24" s="850"/>
      <c r="G24" s="850"/>
      <c r="H24" s="850"/>
      <c r="I24" s="850"/>
      <c r="J24" s="850"/>
      <c r="K24" s="850"/>
      <c r="L24" s="850"/>
      <c r="M24" s="850"/>
      <c r="N24" s="850"/>
      <c r="O24" s="850"/>
      <c r="P24" s="850"/>
      <c r="Q24" s="850"/>
      <c r="R24" s="850"/>
      <c r="S24" s="850"/>
      <c r="T24" s="850"/>
      <c r="U24" s="850"/>
      <c r="V24" s="850"/>
      <c r="W24" s="850"/>
      <c r="X24" s="850"/>
      <c r="Y24" s="851"/>
      <c r="Z24" s="852"/>
      <c r="AA24" s="853"/>
      <c r="AB24" s="853"/>
      <c r="AC24" s="852"/>
      <c r="AD24" s="853"/>
      <c r="AE24" s="853"/>
      <c r="AF24" s="854"/>
      <c r="AG24" s="855"/>
      <c r="AH24" s="855"/>
      <c r="AI24" s="855"/>
      <c r="AJ24" s="855"/>
      <c r="AK24" s="855"/>
      <c r="AL24" s="855"/>
      <c r="AM24" s="546" t="s">
        <v>81</v>
      </c>
      <c r="AN24" s="546"/>
      <c r="AO24" s="854"/>
      <c r="AP24" s="855"/>
      <c r="AQ24" s="855"/>
      <c r="AR24" s="855"/>
      <c r="AS24" s="855"/>
      <c r="AT24" s="855"/>
      <c r="AU24" s="855"/>
      <c r="AV24" s="8" t="s">
        <v>107</v>
      </c>
      <c r="AW24" s="844" t="str">
        <f t="shared" si="8"/>
        <v/>
      </c>
      <c r="AX24" s="844"/>
      <c r="AY24" s="844"/>
      <c r="AZ24" s="844"/>
      <c r="BA24" s="844"/>
      <c r="BB24" s="844"/>
      <c r="BC24" s="84" t="s">
        <v>108</v>
      </c>
      <c r="BD24" s="13" t="str">
        <f t="shared" si="9"/>
        <v/>
      </c>
      <c r="BE24" s="164">
        <f t="shared" si="0"/>
        <v>1</v>
      </c>
      <c r="BF24" s="164">
        <f t="shared" si="1"/>
        <v>1</v>
      </c>
      <c r="BG24">
        <f t="shared" si="2"/>
        <v>0</v>
      </c>
      <c r="BH24">
        <f t="shared" si="3"/>
        <v>0</v>
      </c>
      <c r="BI24">
        <f t="shared" si="4"/>
        <v>0</v>
      </c>
      <c r="BJ24">
        <f t="shared" si="5"/>
        <v>0</v>
      </c>
      <c r="BK24">
        <f t="shared" si="6"/>
        <v>0</v>
      </c>
      <c r="BL24">
        <f t="shared" si="7"/>
        <v>0</v>
      </c>
      <c r="CE24" s="861"/>
    </row>
    <row r="25" spans="2:83" ht="17.25" customHeight="1">
      <c r="B25" s="849"/>
      <c r="C25" s="850"/>
      <c r="D25" s="850"/>
      <c r="E25" s="850"/>
      <c r="F25" s="850"/>
      <c r="G25" s="850"/>
      <c r="H25" s="850"/>
      <c r="I25" s="850"/>
      <c r="J25" s="850"/>
      <c r="K25" s="850"/>
      <c r="L25" s="850"/>
      <c r="M25" s="850"/>
      <c r="N25" s="850"/>
      <c r="O25" s="850"/>
      <c r="P25" s="850"/>
      <c r="Q25" s="850"/>
      <c r="R25" s="850"/>
      <c r="S25" s="850"/>
      <c r="T25" s="850"/>
      <c r="U25" s="850"/>
      <c r="V25" s="850"/>
      <c r="W25" s="850"/>
      <c r="X25" s="850"/>
      <c r="Y25" s="851"/>
      <c r="Z25" s="852"/>
      <c r="AA25" s="853"/>
      <c r="AB25" s="853"/>
      <c r="AC25" s="852"/>
      <c r="AD25" s="853"/>
      <c r="AE25" s="853"/>
      <c r="AF25" s="854"/>
      <c r="AG25" s="855"/>
      <c r="AH25" s="855"/>
      <c r="AI25" s="855"/>
      <c r="AJ25" s="855"/>
      <c r="AK25" s="855"/>
      <c r="AL25" s="855"/>
      <c r="AM25" s="546" t="s">
        <v>81</v>
      </c>
      <c r="AN25" s="546"/>
      <c r="AO25" s="854"/>
      <c r="AP25" s="855"/>
      <c r="AQ25" s="855"/>
      <c r="AR25" s="855"/>
      <c r="AS25" s="855"/>
      <c r="AT25" s="855"/>
      <c r="AU25" s="855"/>
      <c r="AV25" s="8" t="s">
        <v>107</v>
      </c>
      <c r="AW25" s="844" t="str">
        <f t="shared" si="8"/>
        <v/>
      </c>
      <c r="AX25" s="844"/>
      <c r="AY25" s="844"/>
      <c r="AZ25" s="844"/>
      <c r="BA25" s="844"/>
      <c r="BB25" s="844"/>
      <c r="BC25" s="84" t="s">
        <v>108</v>
      </c>
      <c r="BD25" s="13" t="str">
        <f t="shared" si="9"/>
        <v/>
      </c>
      <c r="BE25" s="164">
        <f t="shared" si="0"/>
        <v>1</v>
      </c>
      <c r="BF25" s="164">
        <f t="shared" si="1"/>
        <v>1</v>
      </c>
      <c r="BG25">
        <f t="shared" si="2"/>
        <v>0</v>
      </c>
      <c r="BH25">
        <f t="shared" si="3"/>
        <v>0</v>
      </c>
      <c r="BI25">
        <f t="shared" si="4"/>
        <v>0</v>
      </c>
      <c r="BJ25">
        <f t="shared" si="5"/>
        <v>0</v>
      </c>
      <c r="BK25">
        <f t="shared" si="6"/>
        <v>0</v>
      </c>
      <c r="BL25">
        <f t="shared" si="7"/>
        <v>0</v>
      </c>
      <c r="CE25" s="861"/>
    </row>
    <row r="26" spans="2:83" ht="17.25" customHeight="1">
      <c r="B26" s="849"/>
      <c r="C26" s="850"/>
      <c r="D26" s="850"/>
      <c r="E26" s="850"/>
      <c r="F26" s="850"/>
      <c r="G26" s="850"/>
      <c r="H26" s="850"/>
      <c r="I26" s="850"/>
      <c r="J26" s="850"/>
      <c r="K26" s="850"/>
      <c r="L26" s="850"/>
      <c r="M26" s="850"/>
      <c r="N26" s="850"/>
      <c r="O26" s="850"/>
      <c r="P26" s="850"/>
      <c r="Q26" s="850"/>
      <c r="R26" s="850"/>
      <c r="S26" s="850"/>
      <c r="T26" s="850"/>
      <c r="U26" s="850"/>
      <c r="V26" s="850"/>
      <c r="W26" s="850"/>
      <c r="X26" s="850"/>
      <c r="Y26" s="851"/>
      <c r="Z26" s="852"/>
      <c r="AA26" s="853"/>
      <c r="AB26" s="853"/>
      <c r="AC26" s="852"/>
      <c r="AD26" s="853"/>
      <c r="AE26" s="853"/>
      <c r="AF26" s="854"/>
      <c r="AG26" s="855"/>
      <c r="AH26" s="855"/>
      <c r="AI26" s="855"/>
      <c r="AJ26" s="855"/>
      <c r="AK26" s="855"/>
      <c r="AL26" s="855"/>
      <c r="AM26" s="546" t="s">
        <v>81</v>
      </c>
      <c r="AN26" s="546"/>
      <c r="AO26" s="854"/>
      <c r="AP26" s="855"/>
      <c r="AQ26" s="855"/>
      <c r="AR26" s="855"/>
      <c r="AS26" s="855"/>
      <c r="AT26" s="855"/>
      <c r="AU26" s="855"/>
      <c r="AV26" s="8" t="s">
        <v>107</v>
      </c>
      <c r="AW26" s="844" t="str">
        <f t="shared" si="8"/>
        <v/>
      </c>
      <c r="AX26" s="844"/>
      <c r="AY26" s="844"/>
      <c r="AZ26" s="844"/>
      <c r="BA26" s="844"/>
      <c r="BB26" s="844"/>
      <c r="BC26" s="84" t="s">
        <v>108</v>
      </c>
      <c r="BD26" s="13" t="str">
        <f t="shared" si="9"/>
        <v/>
      </c>
      <c r="BE26" s="164">
        <f t="shared" si="0"/>
        <v>1</v>
      </c>
      <c r="BF26" s="164">
        <f t="shared" si="1"/>
        <v>1</v>
      </c>
      <c r="BG26">
        <f t="shared" si="2"/>
        <v>0</v>
      </c>
      <c r="BH26">
        <f t="shared" si="3"/>
        <v>0</v>
      </c>
      <c r="BI26">
        <f t="shared" si="4"/>
        <v>0</v>
      </c>
      <c r="BJ26">
        <f t="shared" si="5"/>
        <v>0</v>
      </c>
      <c r="BK26">
        <f t="shared" si="6"/>
        <v>0</v>
      </c>
      <c r="BL26">
        <f t="shared" si="7"/>
        <v>0</v>
      </c>
      <c r="CE26" s="860" t="str">
        <f>IF($BD$34&gt;0,"「実務経験期間」について、年月が重複している工事が"&amp;$BD$34&amp;"箇所あります。古い順に重複しないよう入力してください。","")</f>
        <v/>
      </c>
    </row>
    <row r="27" spans="2:83" ht="17.25" customHeight="1">
      <c r="B27" s="849"/>
      <c r="C27" s="850"/>
      <c r="D27" s="850"/>
      <c r="E27" s="850"/>
      <c r="F27" s="850"/>
      <c r="G27" s="850"/>
      <c r="H27" s="850"/>
      <c r="I27" s="850"/>
      <c r="J27" s="850"/>
      <c r="K27" s="850"/>
      <c r="L27" s="850"/>
      <c r="M27" s="850"/>
      <c r="N27" s="850"/>
      <c r="O27" s="850"/>
      <c r="P27" s="850"/>
      <c r="Q27" s="850"/>
      <c r="R27" s="850"/>
      <c r="S27" s="850"/>
      <c r="T27" s="850"/>
      <c r="U27" s="850"/>
      <c r="V27" s="850"/>
      <c r="W27" s="850"/>
      <c r="X27" s="850"/>
      <c r="Y27" s="851"/>
      <c r="Z27" s="852"/>
      <c r="AA27" s="853"/>
      <c r="AB27" s="853"/>
      <c r="AC27" s="852"/>
      <c r="AD27" s="853"/>
      <c r="AE27" s="853"/>
      <c r="AF27" s="854"/>
      <c r="AG27" s="855"/>
      <c r="AH27" s="855"/>
      <c r="AI27" s="855"/>
      <c r="AJ27" s="855"/>
      <c r="AK27" s="855"/>
      <c r="AL27" s="855"/>
      <c r="AM27" s="546" t="s">
        <v>81</v>
      </c>
      <c r="AN27" s="546"/>
      <c r="AO27" s="854"/>
      <c r="AP27" s="855"/>
      <c r="AQ27" s="855"/>
      <c r="AR27" s="855"/>
      <c r="AS27" s="855"/>
      <c r="AT27" s="855"/>
      <c r="AU27" s="855"/>
      <c r="AV27" s="8" t="s">
        <v>107</v>
      </c>
      <c r="AW27" s="844" t="str">
        <f t="shared" si="8"/>
        <v/>
      </c>
      <c r="AX27" s="844"/>
      <c r="AY27" s="844"/>
      <c r="AZ27" s="844"/>
      <c r="BA27" s="844"/>
      <c r="BB27" s="844"/>
      <c r="BC27" s="84" t="s">
        <v>108</v>
      </c>
      <c r="BD27" s="13" t="str">
        <f t="shared" si="9"/>
        <v/>
      </c>
      <c r="BE27" s="164">
        <f t="shared" si="0"/>
        <v>1</v>
      </c>
      <c r="BF27" s="164">
        <f t="shared" si="1"/>
        <v>1</v>
      </c>
      <c r="BG27">
        <f t="shared" si="2"/>
        <v>0</v>
      </c>
      <c r="BH27">
        <f t="shared" si="3"/>
        <v>0</v>
      </c>
      <c r="BI27">
        <f t="shared" si="4"/>
        <v>0</v>
      </c>
      <c r="BJ27">
        <f t="shared" si="5"/>
        <v>0</v>
      </c>
      <c r="BK27">
        <f t="shared" si="6"/>
        <v>0</v>
      </c>
      <c r="BL27">
        <f t="shared" si="7"/>
        <v>0</v>
      </c>
      <c r="CE27" s="860"/>
    </row>
    <row r="28" spans="2:83" ht="17.25" customHeight="1">
      <c r="B28" s="849"/>
      <c r="C28" s="850"/>
      <c r="D28" s="850"/>
      <c r="E28" s="850"/>
      <c r="F28" s="850"/>
      <c r="G28" s="850"/>
      <c r="H28" s="850"/>
      <c r="I28" s="850"/>
      <c r="J28" s="850"/>
      <c r="K28" s="850"/>
      <c r="L28" s="850"/>
      <c r="M28" s="850"/>
      <c r="N28" s="850"/>
      <c r="O28" s="850"/>
      <c r="P28" s="850"/>
      <c r="Q28" s="850"/>
      <c r="R28" s="850"/>
      <c r="S28" s="850"/>
      <c r="T28" s="850"/>
      <c r="U28" s="850"/>
      <c r="V28" s="850"/>
      <c r="W28" s="850"/>
      <c r="X28" s="850"/>
      <c r="Y28" s="851"/>
      <c r="Z28" s="852"/>
      <c r="AA28" s="853"/>
      <c r="AB28" s="853"/>
      <c r="AC28" s="852"/>
      <c r="AD28" s="853"/>
      <c r="AE28" s="853"/>
      <c r="AF28" s="854"/>
      <c r="AG28" s="855"/>
      <c r="AH28" s="855"/>
      <c r="AI28" s="855"/>
      <c r="AJ28" s="855"/>
      <c r="AK28" s="855"/>
      <c r="AL28" s="855"/>
      <c r="AM28" s="546" t="s">
        <v>81</v>
      </c>
      <c r="AN28" s="546"/>
      <c r="AO28" s="854"/>
      <c r="AP28" s="855"/>
      <c r="AQ28" s="855"/>
      <c r="AR28" s="855"/>
      <c r="AS28" s="855"/>
      <c r="AT28" s="855"/>
      <c r="AU28" s="855"/>
      <c r="AV28" s="8" t="s">
        <v>107</v>
      </c>
      <c r="AW28" s="844" t="str">
        <f t="shared" si="8"/>
        <v/>
      </c>
      <c r="AX28" s="844"/>
      <c r="AY28" s="844"/>
      <c r="AZ28" s="844"/>
      <c r="BA28" s="844"/>
      <c r="BB28" s="844"/>
      <c r="BC28" s="84" t="s">
        <v>108</v>
      </c>
      <c r="BD28" s="13" t="str">
        <f t="shared" si="9"/>
        <v/>
      </c>
      <c r="BE28" s="164">
        <f t="shared" si="0"/>
        <v>1</v>
      </c>
      <c r="BF28" s="164">
        <f t="shared" si="1"/>
        <v>1</v>
      </c>
      <c r="BG28">
        <f t="shared" si="2"/>
        <v>0</v>
      </c>
      <c r="BH28">
        <f t="shared" si="3"/>
        <v>0</v>
      </c>
      <c r="BI28">
        <f t="shared" si="4"/>
        <v>0</v>
      </c>
      <c r="BJ28">
        <f t="shared" si="5"/>
        <v>0</v>
      </c>
      <c r="BK28">
        <f t="shared" si="6"/>
        <v>0</v>
      </c>
      <c r="BL28">
        <f t="shared" si="7"/>
        <v>0</v>
      </c>
      <c r="CE28" s="860"/>
    </row>
    <row r="29" spans="2:83" ht="17.25" customHeight="1">
      <c r="B29" s="849"/>
      <c r="C29" s="850"/>
      <c r="D29" s="850"/>
      <c r="E29" s="850"/>
      <c r="F29" s="850"/>
      <c r="G29" s="850"/>
      <c r="H29" s="850"/>
      <c r="I29" s="850"/>
      <c r="J29" s="850"/>
      <c r="K29" s="850"/>
      <c r="L29" s="850"/>
      <c r="M29" s="850"/>
      <c r="N29" s="850"/>
      <c r="O29" s="850"/>
      <c r="P29" s="850"/>
      <c r="Q29" s="850"/>
      <c r="R29" s="850"/>
      <c r="S29" s="850"/>
      <c r="T29" s="850"/>
      <c r="U29" s="850"/>
      <c r="V29" s="850"/>
      <c r="W29" s="850"/>
      <c r="X29" s="850"/>
      <c r="Y29" s="851"/>
      <c r="Z29" s="852"/>
      <c r="AA29" s="853"/>
      <c r="AB29" s="853"/>
      <c r="AC29" s="852"/>
      <c r="AD29" s="853"/>
      <c r="AE29" s="853"/>
      <c r="AF29" s="854"/>
      <c r="AG29" s="855"/>
      <c r="AH29" s="855"/>
      <c r="AI29" s="855"/>
      <c r="AJ29" s="855"/>
      <c r="AK29" s="855"/>
      <c r="AL29" s="855"/>
      <c r="AM29" s="546" t="s">
        <v>81</v>
      </c>
      <c r="AN29" s="546"/>
      <c r="AO29" s="854"/>
      <c r="AP29" s="855"/>
      <c r="AQ29" s="855"/>
      <c r="AR29" s="855"/>
      <c r="AS29" s="855"/>
      <c r="AT29" s="855"/>
      <c r="AU29" s="855"/>
      <c r="AV29" s="8" t="s">
        <v>107</v>
      </c>
      <c r="AW29" s="844" t="str">
        <f t="shared" si="8"/>
        <v/>
      </c>
      <c r="AX29" s="844"/>
      <c r="AY29" s="844"/>
      <c r="AZ29" s="844"/>
      <c r="BA29" s="844"/>
      <c r="BB29" s="844"/>
      <c r="BC29" s="84" t="s">
        <v>108</v>
      </c>
      <c r="BD29" s="13" t="str">
        <f t="shared" si="9"/>
        <v/>
      </c>
      <c r="BE29" s="164">
        <f t="shared" si="0"/>
        <v>1</v>
      </c>
      <c r="BF29" s="164">
        <f t="shared" si="1"/>
        <v>1</v>
      </c>
      <c r="BG29">
        <f t="shared" si="2"/>
        <v>0</v>
      </c>
      <c r="BH29">
        <f t="shared" si="3"/>
        <v>0</v>
      </c>
      <c r="BI29">
        <f t="shared" si="4"/>
        <v>0</v>
      </c>
      <c r="BJ29">
        <f t="shared" si="5"/>
        <v>0</v>
      </c>
      <c r="BK29">
        <f t="shared" si="6"/>
        <v>0</v>
      </c>
      <c r="BL29">
        <f t="shared" si="7"/>
        <v>0</v>
      </c>
      <c r="CE29" s="860"/>
    </row>
    <row r="30" spans="2:83" ht="17.25" customHeight="1">
      <c r="B30" s="849"/>
      <c r="C30" s="850"/>
      <c r="D30" s="850"/>
      <c r="E30" s="850"/>
      <c r="F30" s="850"/>
      <c r="G30" s="850"/>
      <c r="H30" s="850"/>
      <c r="I30" s="850"/>
      <c r="J30" s="850"/>
      <c r="K30" s="850"/>
      <c r="L30" s="850"/>
      <c r="M30" s="850"/>
      <c r="N30" s="850"/>
      <c r="O30" s="850"/>
      <c r="P30" s="850"/>
      <c r="Q30" s="850"/>
      <c r="R30" s="850"/>
      <c r="S30" s="850"/>
      <c r="T30" s="850"/>
      <c r="U30" s="850"/>
      <c r="V30" s="850"/>
      <c r="W30" s="850"/>
      <c r="X30" s="850"/>
      <c r="Y30" s="851"/>
      <c r="Z30" s="852"/>
      <c r="AA30" s="853"/>
      <c r="AB30" s="853"/>
      <c r="AC30" s="852"/>
      <c r="AD30" s="853"/>
      <c r="AE30" s="853"/>
      <c r="AF30" s="854"/>
      <c r="AG30" s="855"/>
      <c r="AH30" s="855"/>
      <c r="AI30" s="855"/>
      <c r="AJ30" s="855"/>
      <c r="AK30" s="855"/>
      <c r="AL30" s="855"/>
      <c r="AM30" s="546" t="s">
        <v>81</v>
      </c>
      <c r="AN30" s="546"/>
      <c r="AO30" s="854"/>
      <c r="AP30" s="855"/>
      <c r="AQ30" s="855"/>
      <c r="AR30" s="855"/>
      <c r="AS30" s="855"/>
      <c r="AT30" s="855"/>
      <c r="AU30" s="855"/>
      <c r="AV30" s="8" t="s">
        <v>107</v>
      </c>
      <c r="AW30" s="844" t="str">
        <f t="shared" si="8"/>
        <v/>
      </c>
      <c r="AX30" s="844"/>
      <c r="AY30" s="844"/>
      <c r="AZ30" s="844"/>
      <c r="BA30" s="844"/>
      <c r="BB30" s="844"/>
      <c r="BC30" s="84" t="s">
        <v>108</v>
      </c>
      <c r="BD30" s="13" t="str">
        <f t="shared" si="9"/>
        <v/>
      </c>
      <c r="BE30" s="164">
        <f t="shared" si="0"/>
        <v>1</v>
      </c>
      <c r="BF30" s="164">
        <f t="shared" si="1"/>
        <v>1</v>
      </c>
      <c r="BG30">
        <f t="shared" si="2"/>
        <v>0</v>
      </c>
      <c r="BH30">
        <f t="shared" si="3"/>
        <v>0</v>
      </c>
      <c r="BI30">
        <f t="shared" si="4"/>
        <v>0</v>
      </c>
      <c r="BJ30">
        <f t="shared" si="5"/>
        <v>0</v>
      </c>
      <c r="BK30">
        <f t="shared" si="6"/>
        <v>0</v>
      </c>
      <c r="BL30">
        <f t="shared" si="7"/>
        <v>0</v>
      </c>
      <c r="CE30" s="860"/>
    </row>
    <row r="31" spans="2:83" ht="17.25" customHeight="1">
      <c r="B31" s="849"/>
      <c r="C31" s="850"/>
      <c r="D31" s="850"/>
      <c r="E31" s="850"/>
      <c r="F31" s="850"/>
      <c r="G31" s="850"/>
      <c r="H31" s="850"/>
      <c r="I31" s="850"/>
      <c r="J31" s="850"/>
      <c r="K31" s="850"/>
      <c r="L31" s="850"/>
      <c r="M31" s="850"/>
      <c r="N31" s="850"/>
      <c r="O31" s="850"/>
      <c r="P31" s="850"/>
      <c r="Q31" s="850"/>
      <c r="R31" s="850"/>
      <c r="S31" s="850"/>
      <c r="T31" s="850"/>
      <c r="U31" s="850"/>
      <c r="V31" s="850"/>
      <c r="W31" s="850"/>
      <c r="X31" s="850"/>
      <c r="Y31" s="851"/>
      <c r="Z31" s="852"/>
      <c r="AA31" s="853"/>
      <c r="AB31" s="853"/>
      <c r="AC31" s="852"/>
      <c r="AD31" s="853"/>
      <c r="AE31" s="853"/>
      <c r="AF31" s="854"/>
      <c r="AG31" s="855"/>
      <c r="AH31" s="855"/>
      <c r="AI31" s="855"/>
      <c r="AJ31" s="855"/>
      <c r="AK31" s="855"/>
      <c r="AL31" s="855"/>
      <c r="AM31" s="546" t="s">
        <v>81</v>
      </c>
      <c r="AN31" s="546"/>
      <c r="AO31" s="854"/>
      <c r="AP31" s="855"/>
      <c r="AQ31" s="855"/>
      <c r="AR31" s="855"/>
      <c r="AS31" s="855"/>
      <c r="AT31" s="855"/>
      <c r="AU31" s="855"/>
      <c r="AV31" s="8" t="s">
        <v>107</v>
      </c>
      <c r="AW31" s="844" t="str">
        <f t="shared" si="8"/>
        <v/>
      </c>
      <c r="AX31" s="844"/>
      <c r="AY31" s="844"/>
      <c r="AZ31" s="844"/>
      <c r="BA31" s="844"/>
      <c r="BB31" s="844"/>
      <c r="BC31" s="84" t="s">
        <v>108</v>
      </c>
      <c r="BD31" s="13" t="str">
        <f t="shared" si="9"/>
        <v/>
      </c>
      <c r="BE31" s="164">
        <f t="shared" si="0"/>
        <v>1</v>
      </c>
      <c r="BF31" s="164">
        <f t="shared" si="1"/>
        <v>1</v>
      </c>
      <c r="BG31">
        <f t="shared" si="2"/>
        <v>0</v>
      </c>
      <c r="BH31">
        <f t="shared" si="3"/>
        <v>0</v>
      </c>
      <c r="BI31">
        <f t="shared" si="4"/>
        <v>0</v>
      </c>
      <c r="BJ31">
        <f t="shared" si="5"/>
        <v>0</v>
      </c>
      <c r="BK31">
        <f t="shared" si="6"/>
        <v>0</v>
      </c>
      <c r="BL31">
        <f t="shared" si="7"/>
        <v>0</v>
      </c>
      <c r="CE31" s="860"/>
    </row>
    <row r="32" spans="2:83" ht="17.25" customHeight="1">
      <c r="B32" s="849"/>
      <c r="C32" s="850"/>
      <c r="D32" s="850"/>
      <c r="E32" s="850"/>
      <c r="F32" s="850"/>
      <c r="G32" s="850"/>
      <c r="H32" s="850"/>
      <c r="I32" s="850"/>
      <c r="J32" s="850"/>
      <c r="K32" s="850"/>
      <c r="L32" s="850"/>
      <c r="M32" s="850"/>
      <c r="N32" s="850"/>
      <c r="O32" s="850"/>
      <c r="P32" s="850"/>
      <c r="Q32" s="850"/>
      <c r="R32" s="850"/>
      <c r="S32" s="850"/>
      <c r="T32" s="850"/>
      <c r="U32" s="850"/>
      <c r="V32" s="850"/>
      <c r="W32" s="850"/>
      <c r="X32" s="850"/>
      <c r="Y32" s="851"/>
      <c r="Z32" s="852"/>
      <c r="AA32" s="853"/>
      <c r="AB32" s="853"/>
      <c r="AC32" s="852"/>
      <c r="AD32" s="853"/>
      <c r="AE32" s="853"/>
      <c r="AF32" s="854"/>
      <c r="AG32" s="855"/>
      <c r="AH32" s="855"/>
      <c r="AI32" s="855"/>
      <c r="AJ32" s="855"/>
      <c r="AK32" s="855"/>
      <c r="AL32" s="855"/>
      <c r="AM32" s="546" t="s">
        <v>81</v>
      </c>
      <c r="AN32" s="546"/>
      <c r="AO32" s="854"/>
      <c r="AP32" s="855"/>
      <c r="AQ32" s="855"/>
      <c r="AR32" s="855"/>
      <c r="AS32" s="855"/>
      <c r="AT32" s="855"/>
      <c r="AU32" s="855"/>
      <c r="AV32" s="8" t="s">
        <v>107</v>
      </c>
      <c r="AW32" s="844" t="str">
        <f t="shared" si="8"/>
        <v/>
      </c>
      <c r="AX32" s="844"/>
      <c r="AY32" s="844"/>
      <c r="AZ32" s="844"/>
      <c r="BA32" s="844"/>
      <c r="BB32" s="844"/>
      <c r="BC32" s="84" t="s">
        <v>108</v>
      </c>
      <c r="BD32" s="13" t="str">
        <f t="shared" si="9"/>
        <v/>
      </c>
      <c r="BE32" s="164">
        <f t="shared" si="0"/>
        <v>1</v>
      </c>
      <c r="BF32" s="164">
        <f t="shared" si="1"/>
        <v>1</v>
      </c>
      <c r="BG32">
        <f t="shared" si="2"/>
        <v>0</v>
      </c>
      <c r="BH32">
        <f t="shared" si="3"/>
        <v>0</v>
      </c>
      <c r="BI32">
        <f t="shared" si="4"/>
        <v>0</v>
      </c>
      <c r="BJ32">
        <f t="shared" si="5"/>
        <v>0</v>
      </c>
      <c r="BK32">
        <f t="shared" si="6"/>
        <v>0</v>
      </c>
      <c r="BL32">
        <f t="shared" si="7"/>
        <v>0</v>
      </c>
      <c r="CE32" s="860"/>
    </row>
    <row r="33" spans="2:91" ht="17.25" customHeight="1">
      <c r="B33" s="849"/>
      <c r="C33" s="850"/>
      <c r="D33" s="850"/>
      <c r="E33" s="850"/>
      <c r="F33" s="850"/>
      <c r="G33" s="850"/>
      <c r="H33" s="850"/>
      <c r="I33" s="850"/>
      <c r="J33" s="850"/>
      <c r="K33" s="850"/>
      <c r="L33" s="850"/>
      <c r="M33" s="850"/>
      <c r="N33" s="850"/>
      <c r="O33" s="850"/>
      <c r="P33" s="850"/>
      <c r="Q33" s="850"/>
      <c r="R33" s="850"/>
      <c r="S33" s="850"/>
      <c r="T33" s="850"/>
      <c r="U33" s="850"/>
      <c r="V33" s="850"/>
      <c r="W33" s="850"/>
      <c r="X33" s="850"/>
      <c r="Y33" s="851"/>
      <c r="Z33" s="852"/>
      <c r="AA33" s="853"/>
      <c r="AB33" s="853"/>
      <c r="AC33" s="852"/>
      <c r="AD33" s="853"/>
      <c r="AE33" s="853"/>
      <c r="AF33" s="854"/>
      <c r="AG33" s="855"/>
      <c r="AH33" s="855"/>
      <c r="AI33" s="855"/>
      <c r="AJ33" s="855"/>
      <c r="AK33" s="855"/>
      <c r="AL33" s="855"/>
      <c r="AM33" s="546" t="s">
        <v>81</v>
      </c>
      <c r="AN33" s="546"/>
      <c r="AO33" s="854"/>
      <c r="AP33" s="855"/>
      <c r="AQ33" s="855"/>
      <c r="AR33" s="855"/>
      <c r="AS33" s="855"/>
      <c r="AT33" s="855"/>
      <c r="AU33" s="855"/>
      <c r="AV33" s="8" t="s">
        <v>107</v>
      </c>
      <c r="AW33" s="844" t="str">
        <f t="shared" si="8"/>
        <v/>
      </c>
      <c r="AX33" s="844"/>
      <c r="AY33" s="844"/>
      <c r="AZ33" s="844"/>
      <c r="BA33" s="844"/>
      <c r="BB33" s="844"/>
      <c r="BC33" s="84" t="s">
        <v>108</v>
      </c>
      <c r="BD33" s="13" t="str">
        <f t="shared" si="9"/>
        <v/>
      </c>
      <c r="BE33" s="164">
        <f t="shared" si="0"/>
        <v>1</v>
      </c>
      <c r="BF33" s="164">
        <f t="shared" si="1"/>
        <v>1</v>
      </c>
      <c r="BG33">
        <f t="shared" si="2"/>
        <v>0</v>
      </c>
      <c r="BH33">
        <f t="shared" si="3"/>
        <v>0</v>
      </c>
      <c r="BI33">
        <f t="shared" si="4"/>
        <v>0</v>
      </c>
      <c r="BJ33">
        <f t="shared" si="5"/>
        <v>0</v>
      </c>
      <c r="BK33">
        <f t="shared" si="6"/>
        <v>0</v>
      </c>
      <c r="BL33">
        <f t="shared" si="7"/>
        <v>0</v>
      </c>
      <c r="CE33" s="860"/>
    </row>
    <row r="34" spans="2:91" ht="18" customHeight="1">
      <c r="B34" s="865" t="s">
        <v>109</v>
      </c>
      <c r="C34" s="866"/>
      <c r="D34" s="866"/>
      <c r="E34" s="866"/>
      <c r="F34" s="866"/>
      <c r="G34" s="866"/>
      <c r="H34" s="866"/>
      <c r="I34" s="866"/>
      <c r="J34" s="866"/>
      <c r="K34" s="866"/>
      <c r="L34" s="866"/>
      <c r="M34" s="866"/>
      <c r="N34" s="866"/>
      <c r="O34" s="866"/>
      <c r="P34" s="866"/>
      <c r="Q34" s="866"/>
      <c r="R34" s="866"/>
      <c r="S34" s="866"/>
      <c r="T34" s="866"/>
      <c r="U34" s="866"/>
      <c r="V34" s="866"/>
      <c r="W34" s="866"/>
      <c r="X34" s="866"/>
      <c r="Y34" s="866"/>
      <c r="Z34" s="866"/>
      <c r="AA34" s="871" t="s">
        <v>110</v>
      </c>
      <c r="AB34" s="871"/>
      <c r="AC34" s="871"/>
      <c r="AD34" s="871"/>
      <c r="AE34" s="871"/>
      <c r="AF34" s="871"/>
      <c r="AG34" s="871"/>
      <c r="AH34" s="871"/>
      <c r="AI34" s="871"/>
      <c r="AJ34" s="871"/>
      <c r="AK34" s="871"/>
      <c r="AL34" s="871"/>
      <c r="AM34" s="871"/>
      <c r="AN34" s="871"/>
      <c r="AO34" s="871"/>
      <c r="AP34" s="871"/>
      <c r="AQ34" s="554" t="str">
        <f>IFERROR(IF(BG34+BH34=0,"",ROUNDDOWN((BG34+BH34)/12,0)),"")</f>
        <v/>
      </c>
      <c r="AR34" s="554"/>
      <c r="AS34" s="554"/>
      <c r="AT34" s="856" t="s">
        <v>10</v>
      </c>
      <c r="AU34" s="856"/>
      <c r="AV34" s="554" t="str">
        <f>IFERROR(IF(BG34+BH34=0,"",BG34+BH34-AQ34*12),"")</f>
        <v/>
      </c>
      <c r="AW34" s="554"/>
      <c r="AX34" s="554"/>
      <c r="AY34" s="856" t="s">
        <v>21</v>
      </c>
      <c r="AZ34" s="856"/>
      <c r="BA34" s="856"/>
      <c r="BC34" s="85"/>
      <c r="BD34" s="13">
        <f>COUNTIF(BD21:BD33,"重複")</f>
        <v>0</v>
      </c>
      <c r="BG34">
        <f>SUM(BG21:BG33)</f>
        <v>0</v>
      </c>
      <c r="BH34">
        <f>SUM(BH21:BH33)</f>
        <v>0</v>
      </c>
      <c r="BK34">
        <f>SUM(BK21:BK33)</f>
        <v>0</v>
      </c>
      <c r="BL34">
        <f>SUM(BL21:BL33)</f>
        <v>0</v>
      </c>
      <c r="CD34">
        <f>IF(AQ34="",0,AQ34*12+AV34)</f>
        <v>0</v>
      </c>
      <c r="CE34" s="220" t="str">
        <f>IFERROR(IF(CD34=様式１!BH32,旧様式3!CE50,旧様式3!CE51),"")</f>
        <v>様式1の「就業期間」と一致しています。</v>
      </c>
    </row>
    <row r="35" spans="2:91" ht="18" customHeight="1">
      <c r="B35" s="867"/>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57" t="s">
        <v>111</v>
      </c>
      <c r="AB35" s="857"/>
      <c r="AC35" s="857"/>
      <c r="AD35" s="857"/>
      <c r="AE35" s="857"/>
      <c r="AF35" s="857"/>
      <c r="AG35" s="857"/>
      <c r="AH35" s="857"/>
      <c r="AI35" s="857"/>
      <c r="AJ35" s="857"/>
      <c r="AK35" s="857"/>
      <c r="AL35" s="857"/>
      <c r="AM35" s="857"/>
      <c r="AN35" s="857"/>
      <c r="AO35" s="857"/>
      <c r="AP35" s="857"/>
      <c r="AQ35" s="858" t="str">
        <f>IFERROR(IF(BK34=0,"",ROUNDDOWN((BK34)/12,0)),"")</f>
        <v/>
      </c>
      <c r="AR35" s="858"/>
      <c r="AS35" s="858"/>
      <c r="AT35" s="856" t="s">
        <v>10</v>
      </c>
      <c r="AU35" s="856"/>
      <c r="AV35" s="858" t="str">
        <f>IFERROR(IF(BK34=0,"",BK34-AQ35*12),"")</f>
        <v/>
      </c>
      <c r="AW35" s="858"/>
      <c r="AX35" s="858"/>
      <c r="AY35" s="856" t="s">
        <v>21</v>
      </c>
      <c r="AZ35" s="856"/>
      <c r="BA35" s="856"/>
      <c r="BB35" t="s">
        <v>108</v>
      </c>
      <c r="BC35" s="85"/>
      <c r="CD35">
        <f>IF(AQ35="",0,AQ35*12+AV35)</f>
        <v>0</v>
      </c>
      <c r="CE35" s="220" t="str">
        <f>IFERROR(IF(CD35=様式１!BH36,CE52,CE53),"")</f>
        <v>様式1の「職長就業期間」と一致しています。</v>
      </c>
    </row>
    <row r="36" spans="2:91" ht="18" customHeight="1">
      <c r="B36" s="869"/>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864" t="s">
        <v>112</v>
      </c>
      <c r="AB36" s="864"/>
      <c r="AC36" s="864"/>
      <c r="AD36" s="864"/>
      <c r="AE36" s="864"/>
      <c r="AF36" s="864"/>
      <c r="AG36" s="864"/>
      <c r="AH36" s="864"/>
      <c r="AI36" s="864"/>
      <c r="AJ36" s="864"/>
      <c r="AK36" s="864"/>
      <c r="AL36" s="864"/>
      <c r="AM36" s="864"/>
      <c r="AN36" s="864"/>
      <c r="AO36" s="864"/>
      <c r="AP36" s="864"/>
      <c r="AQ36" s="858" t="str">
        <f>IFERROR(IF(BL34=0,"",ROUNDDOWN((BL34)/12,0)),"")</f>
        <v/>
      </c>
      <c r="AR36" s="858"/>
      <c r="AS36" s="858"/>
      <c r="AT36" s="856" t="s">
        <v>10</v>
      </c>
      <c r="AU36" s="856"/>
      <c r="AV36" s="858" t="str">
        <f>IFERROR(IF(BL34=0,"",BL34-AQ36*12),"")</f>
        <v/>
      </c>
      <c r="AW36" s="858"/>
      <c r="AX36" s="858"/>
      <c r="AY36" s="856" t="s">
        <v>21</v>
      </c>
      <c r="AZ36" s="856"/>
      <c r="BA36" s="856"/>
      <c r="BB36" t="s">
        <v>108</v>
      </c>
      <c r="BC36" s="85"/>
      <c r="CD36">
        <f>IF(AQ36="",0,AQ36*12+AV36)</f>
        <v>0</v>
      </c>
      <c r="CE36" s="220" t="str">
        <f>IFERROR(IF(CD36=様式１!BH40,CE54,CE55),"")</f>
        <v>様式1の「班長就業期間」と一致しています。</v>
      </c>
    </row>
    <row r="37" spans="2:91" ht="5.25" customHeight="1">
      <c r="B37" s="387"/>
      <c r="C37" s="388"/>
      <c r="D37" s="388"/>
      <c r="E37" s="388"/>
      <c r="F37" s="388"/>
      <c r="G37" s="388"/>
      <c r="H37" s="388"/>
      <c r="I37" s="388"/>
      <c r="J37" s="388"/>
      <c r="K37" s="388"/>
      <c r="L37" s="388"/>
      <c r="M37" s="388"/>
      <c r="N37" s="388"/>
      <c r="O37" s="388"/>
      <c r="P37" s="388"/>
      <c r="Q37" s="388"/>
      <c r="R37" s="388"/>
      <c r="S37" s="388"/>
      <c r="T37" s="388"/>
      <c r="U37" s="388"/>
      <c r="V37" s="388"/>
      <c r="W37" s="388"/>
      <c r="X37" s="388"/>
      <c r="Y37" s="388"/>
      <c r="Z37" s="388"/>
      <c r="AA37" s="388"/>
      <c r="AB37" s="387"/>
      <c r="AC37" s="387"/>
      <c r="AD37" s="387"/>
      <c r="AE37" s="387"/>
      <c r="AF37" s="387"/>
      <c r="AG37" s="387"/>
      <c r="AH37" s="387"/>
      <c r="AI37" s="387"/>
      <c r="AJ37" s="387"/>
      <c r="AK37" s="387"/>
      <c r="AL37" s="389"/>
      <c r="AM37" s="389"/>
      <c r="AN37" s="389"/>
      <c r="AO37" s="389"/>
      <c r="AP37" s="389"/>
      <c r="AQ37" s="389"/>
      <c r="AR37" s="389"/>
      <c r="AS37" s="390"/>
      <c r="AT37" s="390"/>
      <c r="AU37" s="391"/>
      <c r="AV37" s="391"/>
      <c r="AW37" s="390"/>
      <c r="AX37" s="390"/>
      <c r="AY37" s="391"/>
      <c r="AZ37" s="391"/>
      <c r="BA37" s="391"/>
      <c r="BB37" s="387"/>
      <c r="BC37" s="387"/>
    </row>
    <row r="38" spans="2:91" ht="47.25" customHeight="1">
      <c r="B38" s="862" t="s">
        <v>557</v>
      </c>
      <c r="C38" s="862"/>
      <c r="D38" s="862"/>
      <c r="E38" s="862"/>
      <c r="F38" s="862"/>
      <c r="G38" s="862"/>
      <c r="H38" s="862"/>
      <c r="I38" s="862"/>
      <c r="J38" s="862"/>
      <c r="K38" s="862"/>
      <c r="L38" s="862"/>
      <c r="M38" s="862"/>
      <c r="N38" s="862"/>
      <c r="O38" s="862"/>
      <c r="P38" s="862"/>
      <c r="Q38" s="862"/>
      <c r="R38" s="862"/>
      <c r="S38" s="862"/>
      <c r="T38" s="862"/>
      <c r="U38" s="862"/>
      <c r="V38" s="862"/>
      <c r="W38" s="862"/>
      <c r="X38" s="862"/>
      <c r="Y38" s="862"/>
      <c r="Z38" s="862"/>
      <c r="AA38" s="862"/>
      <c r="AB38" s="862"/>
      <c r="AC38" s="862"/>
      <c r="AD38" s="862"/>
      <c r="AE38" s="862"/>
      <c r="AF38" s="862"/>
      <c r="AG38" s="862"/>
      <c r="AH38" s="862"/>
      <c r="AI38" s="862"/>
      <c r="AJ38" s="862"/>
      <c r="AK38" s="862"/>
      <c r="AL38" s="862"/>
      <c r="AM38" s="862"/>
      <c r="AN38" s="862"/>
      <c r="AO38" s="862"/>
      <c r="AP38" s="862"/>
      <c r="AQ38" s="862"/>
      <c r="AR38" s="862"/>
      <c r="AS38" s="862"/>
      <c r="AT38" s="862"/>
      <c r="AU38" s="862"/>
      <c r="AV38" s="862"/>
      <c r="AW38" s="862"/>
      <c r="AX38" s="862"/>
      <c r="AY38" s="862"/>
      <c r="AZ38" s="862"/>
      <c r="BA38" s="862"/>
      <c r="BB38" s="862"/>
      <c r="BC38" s="862"/>
    </row>
    <row r="39" spans="2:91" ht="5.25" customHeight="1">
      <c r="B39" s="137"/>
      <c r="C39" s="392"/>
      <c r="D39" s="392"/>
      <c r="E39" s="392"/>
      <c r="F39" s="392"/>
      <c r="G39" s="392"/>
      <c r="H39" s="392"/>
      <c r="I39" s="392"/>
      <c r="J39" s="392"/>
      <c r="K39" s="392"/>
      <c r="L39" s="392"/>
      <c r="M39" s="392"/>
      <c r="N39" s="392"/>
      <c r="O39" s="392"/>
      <c r="P39" s="392"/>
      <c r="Q39" s="392"/>
      <c r="R39" s="392"/>
      <c r="S39" s="392"/>
      <c r="T39" s="392"/>
      <c r="U39" s="392"/>
      <c r="V39" s="392"/>
      <c r="W39" s="392"/>
      <c r="X39" s="392"/>
      <c r="Y39" s="392"/>
      <c r="Z39" s="392"/>
      <c r="AA39" s="392"/>
      <c r="AB39" s="137"/>
      <c r="AC39" s="137"/>
      <c r="AD39" s="137"/>
      <c r="AE39" s="137"/>
      <c r="AF39" s="137"/>
      <c r="AG39" s="137"/>
      <c r="AH39" s="137"/>
      <c r="AI39" s="137"/>
      <c r="AJ39" s="137"/>
      <c r="AK39" s="137"/>
      <c r="AL39" s="385"/>
      <c r="AM39" s="385"/>
      <c r="AN39" s="385"/>
      <c r="AO39" s="385"/>
      <c r="AP39" s="385"/>
      <c r="AQ39" s="385"/>
      <c r="AR39" s="385"/>
      <c r="AS39" s="393"/>
      <c r="AT39" s="393"/>
      <c r="AU39" s="375"/>
      <c r="AV39" s="375"/>
      <c r="AW39" s="393"/>
      <c r="AX39" s="393"/>
      <c r="AY39" s="375"/>
      <c r="AZ39" s="375"/>
      <c r="BA39" s="375"/>
      <c r="BB39" s="137"/>
      <c r="BC39" s="137"/>
    </row>
    <row r="40" spans="2:91">
      <c r="B40" s="773" t="s">
        <v>92</v>
      </c>
      <c r="C40" s="774"/>
      <c r="D40" s="774"/>
      <c r="E40" s="774"/>
      <c r="F40" s="774"/>
      <c r="G40" s="775"/>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137"/>
      <c r="AI40" s="137"/>
      <c r="AJ40" s="394"/>
      <c r="AK40" s="137"/>
      <c r="AL40" s="137"/>
      <c r="AM40" s="137"/>
      <c r="AN40" s="137"/>
      <c r="AO40" s="137"/>
      <c r="AP40" s="137"/>
      <c r="AQ40" s="137"/>
      <c r="AR40" s="137"/>
      <c r="AS40" s="137"/>
      <c r="AT40" s="137"/>
      <c r="AU40" s="137"/>
      <c r="AV40" s="137"/>
      <c r="AW40" s="137"/>
      <c r="AX40" s="137"/>
      <c r="AY40" s="137"/>
      <c r="AZ40" s="137"/>
      <c r="BA40" s="137"/>
      <c r="BB40" s="137"/>
      <c r="BC40" s="137"/>
    </row>
    <row r="41" spans="2:91" ht="5.25" customHeight="1">
      <c r="B41" s="137"/>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7"/>
      <c r="AD41" s="137"/>
      <c r="AE41" s="137"/>
      <c r="AF41" s="137"/>
      <c r="AG41" s="137"/>
      <c r="AH41" s="137"/>
      <c r="AI41" s="137"/>
      <c r="AJ41" s="137"/>
      <c r="AK41" s="137"/>
      <c r="AL41" s="137"/>
      <c r="AM41" s="137"/>
      <c r="AN41" s="137"/>
      <c r="AO41" s="137"/>
      <c r="AP41" s="137"/>
      <c r="AQ41" s="137"/>
      <c r="AR41" s="137"/>
      <c r="AS41" s="137"/>
      <c r="AT41" s="137"/>
      <c r="AU41" s="137"/>
      <c r="AV41" s="137"/>
      <c r="AW41" s="137"/>
      <c r="AX41" s="137"/>
      <c r="AY41" s="137"/>
      <c r="AZ41" s="137"/>
      <c r="BA41" s="137"/>
      <c r="BB41" s="137"/>
      <c r="BC41" s="137"/>
    </row>
    <row r="42" spans="2:91" s="79" customFormat="1" ht="33" customHeight="1">
      <c r="B42" s="863" t="s">
        <v>93</v>
      </c>
      <c r="C42" s="863"/>
      <c r="D42" s="863"/>
      <c r="E42" s="863"/>
      <c r="F42" s="863"/>
      <c r="G42" s="863"/>
      <c r="H42" s="863"/>
      <c r="I42" s="863"/>
      <c r="J42" s="863"/>
      <c r="K42" s="863"/>
      <c r="L42" s="863"/>
      <c r="M42" s="863"/>
      <c r="N42" s="863"/>
      <c r="O42" s="863"/>
      <c r="P42" s="863"/>
      <c r="Q42" s="863"/>
      <c r="R42" s="863"/>
      <c r="S42" s="863"/>
      <c r="T42" s="863"/>
      <c r="U42" s="863"/>
      <c r="V42" s="863"/>
      <c r="W42" s="863"/>
      <c r="X42" s="863"/>
      <c r="Y42" s="863"/>
      <c r="Z42" s="863"/>
      <c r="AA42" s="863"/>
      <c r="AB42" s="863"/>
      <c r="AC42" s="863"/>
      <c r="AD42" s="863"/>
      <c r="AE42" s="863"/>
      <c r="AF42" s="863"/>
      <c r="AG42" s="863"/>
      <c r="AH42" s="863"/>
      <c r="AI42" s="863"/>
      <c r="AJ42" s="863"/>
      <c r="AK42" s="863"/>
      <c r="AL42" s="863"/>
      <c r="AM42" s="863"/>
      <c r="AN42" s="863"/>
      <c r="AO42" s="863"/>
      <c r="AP42" s="863"/>
      <c r="AQ42" s="863"/>
      <c r="AR42" s="863"/>
      <c r="AS42" s="863"/>
      <c r="AT42" s="863"/>
      <c r="AU42" s="863"/>
      <c r="AV42" s="863"/>
      <c r="AW42" s="863"/>
      <c r="AX42" s="863"/>
      <c r="AY42" s="863"/>
      <c r="AZ42" s="863"/>
      <c r="BA42" s="863"/>
      <c r="BB42" s="863"/>
      <c r="BC42" s="863"/>
      <c r="BD42" s="166"/>
      <c r="BE42" s="165"/>
      <c r="BF42" s="165"/>
      <c r="CE42" s="141"/>
      <c r="CF42" s="141"/>
      <c r="CG42" s="141"/>
      <c r="CH42" s="141"/>
      <c r="CI42" s="141"/>
      <c r="CJ42" s="141"/>
      <c r="CK42" s="141"/>
      <c r="CL42" s="141"/>
      <c r="CM42" s="141"/>
    </row>
    <row r="43" spans="2:91" ht="2.4500000000000002" customHeight="1" thickBot="1"/>
    <row r="44" spans="2:91" ht="35.25" customHeight="1" thickBot="1">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696" t="s">
        <v>94</v>
      </c>
      <c r="AD44" s="697"/>
      <c r="AE44" s="697"/>
      <c r="AF44" s="697"/>
      <c r="AG44" s="697"/>
      <c r="AH44" s="697"/>
      <c r="AI44" s="697"/>
      <c r="AJ44" s="697"/>
      <c r="AK44" s="698"/>
      <c r="AL44" s="332"/>
      <c r="AM44" s="333"/>
      <c r="AN44" s="333"/>
      <c r="AO44" s="333"/>
      <c r="AP44" s="333"/>
      <c r="AQ44" s="333"/>
      <c r="AR44" s="333"/>
      <c r="AS44" s="333"/>
      <c r="AT44" s="333"/>
      <c r="AU44" s="333"/>
      <c r="AV44" s="333"/>
      <c r="AW44" s="333"/>
      <c r="AX44" s="333"/>
      <c r="AY44" s="333"/>
      <c r="AZ44" s="336"/>
      <c r="BA44" s="402" t="s">
        <v>25</v>
      </c>
      <c r="BB44" s="334"/>
      <c r="BC44" s="335"/>
    </row>
    <row r="45" spans="2:91" ht="10.5" customHeight="1"/>
    <row r="46" spans="2:91">
      <c r="AZ46" s="57"/>
    </row>
    <row r="47" spans="2:91" ht="10.5" customHeight="1"/>
    <row r="48" spans="2:91" ht="6.75" customHeight="1"/>
    <row r="50" spans="17:83" outlineLevel="1">
      <c r="CE50" t="s">
        <v>95</v>
      </c>
    </row>
    <row r="51" spans="17:83" outlineLevel="1">
      <c r="Q51" s="857"/>
      <c r="R51" s="857"/>
      <c r="S51" s="857"/>
      <c r="T51" s="857"/>
      <c r="U51" s="857"/>
      <c r="V51" s="857"/>
      <c r="W51" s="857"/>
      <c r="CE51" t="s">
        <v>137</v>
      </c>
    </row>
    <row r="52" spans="17:83" outlineLevel="1">
      <c r="Q52" s="857"/>
      <c r="R52" s="857"/>
      <c r="S52" s="857"/>
      <c r="T52" s="857"/>
      <c r="U52" s="857"/>
      <c r="V52" s="857"/>
      <c r="W52" s="857"/>
      <c r="CE52" t="s">
        <v>97</v>
      </c>
    </row>
    <row r="53" spans="17:83" outlineLevel="1">
      <c r="Q53" s="857"/>
      <c r="R53" s="857"/>
      <c r="S53" s="857"/>
      <c r="T53" s="857"/>
      <c r="U53" s="857"/>
      <c r="V53" s="857"/>
      <c r="W53" s="857"/>
      <c r="CE53" t="s">
        <v>138</v>
      </c>
    </row>
    <row r="54" spans="17:83" outlineLevel="1">
      <c r="Q54" s="857"/>
      <c r="R54" s="857"/>
      <c r="S54" s="857"/>
      <c r="T54" s="857"/>
      <c r="U54" s="857"/>
      <c r="V54" s="857"/>
      <c r="W54" s="857"/>
      <c r="CE54" t="s">
        <v>96</v>
      </c>
    </row>
    <row r="55" spans="17:83" outlineLevel="1">
      <c r="CE55" t="s">
        <v>139</v>
      </c>
    </row>
  </sheetData>
  <sheetProtection formatCells="0" selectLockedCells="1"/>
  <mergeCells count="156">
    <mergeCell ref="AW4:BC4"/>
    <mergeCell ref="AF9:AH9"/>
    <mergeCell ref="AI9:AN9"/>
    <mergeCell ref="CE26:CE33"/>
    <mergeCell ref="CE21:CE25"/>
    <mergeCell ref="Q54:W54"/>
    <mergeCell ref="B38:BC38"/>
    <mergeCell ref="B40:G40"/>
    <mergeCell ref="B42:BC42"/>
    <mergeCell ref="Q51:W51"/>
    <mergeCell ref="Q52:W52"/>
    <mergeCell ref="Q53:W53"/>
    <mergeCell ref="AV35:AX35"/>
    <mergeCell ref="AY35:BA35"/>
    <mergeCell ref="AA36:AP36"/>
    <mergeCell ref="AQ36:AS36"/>
    <mergeCell ref="AT36:AU36"/>
    <mergeCell ref="AV36:AX36"/>
    <mergeCell ref="AY36:BA36"/>
    <mergeCell ref="AW33:BB33"/>
    <mergeCell ref="B34:Z36"/>
    <mergeCell ref="AA34:AP34"/>
    <mergeCell ref="AQ34:AS34"/>
    <mergeCell ref="AT34:AU34"/>
    <mergeCell ref="AV34:AX34"/>
    <mergeCell ref="AY34:BA34"/>
    <mergeCell ref="AA35:AP35"/>
    <mergeCell ref="AQ35:AS35"/>
    <mergeCell ref="AT35:AU35"/>
    <mergeCell ref="B33:Y33"/>
    <mergeCell ref="Z33:AB33"/>
    <mergeCell ref="AC33:AE33"/>
    <mergeCell ref="AF33:AL33"/>
    <mergeCell ref="AM33:AN33"/>
    <mergeCell ref="AO33:AU33"/>
    <mergeCell ref="AW31:BB31"/>
    <mergeCell ref="B32:Y32"/>
    <mergeCell ref="Z32:AB32"/>
    <mergeCell ref="AC32:AE32"/>
    <mergeCell ref="AF32:AL32"/>
    <mergeCell ref="AM32:AN32"/>
    <mergeCell ref="AO32:AU32"/>
    <mergeCell ref="AW32:BB32"/>
    <mergeCell ref="B31:Y31"/>
    <mergeCell ref="Z31:AB31"/>
    <mergeCell ref="AC31:AE31"/>
    <mergeCell ref="AF31:AL31"/>
    <mergeCell ref="AM31:AN31"/>
    <mergeCell ref="AO31:AU31"/>
    <mergeCell ref="AW29:BB29"/>
    <mergeCell ref="B30:Y30"/>
    <mergeCell ref="Z30:AB30"/>
    <mergeCell ref="AC30:AE30"/>
    <mergeCell ref="AF30:AL30"/>
    <mergeCell ref="AM30:AN30"/>
    <mergeCell ref="AO30:AU30"/>
    <mergeCell ref="AW30:BB30"/>
    <mergeCell ref="B29:Y29"/>
    <mergeCell ref="Z29:AB29"/>
    <mergeCell ref="AC29:AE29"/>
    <mergeCell ref="AF29:AL29"/>
    <mergeCell ref="AM29:AN29"/>
    <mergeCell ref="AO29:AU29"/>
    <mergeCell ref="AW27:BB27"/>
    <mergeCell ref="B28:Y28"/>
    <mergeCell ref="Z28:AB28"/>
    <mergeCell ref="AC28:AE28"/>
    <mergeCell ref="AF28:AL28"/>
    <mergeCell ref="AM28:AN28"/>
    <mergeCell ref="AO28:AU28"/>
    <mergeCell ref="AW28:BB28"/>
    <mergeCell ref="B27:Y27"/>
    <mergeCell ref="Z27:AB27"/>
    <mergeCell ref="AC27:AE27"/>
    <mergeCell ref="AF27:AL27"/>
    <mergeCell ref="AM27:AN27"/>
    <mergeCell ref="AO27:AU27"/>
    <mergeCell ref="AW25:BB25"/>
    <mergeCell ref="B26:Y26"/>
    <mergeCell ref="Z26:AB26"/>
    <mergeCell ref="AC26:AE26"/>
    <mergeCell ref="AF26:AL26"/>
    <mergeCell ref="AM26:AN26"/>
    <mergeCell ref="AO26:AU26"/>
    <mergeCell ref="AW26:BB26"/>
    <mergeCell ref="B25:Y25"/>
    <mergeCell ref="Z25:AB25"/>
    <mergeCell ref="AC25:AE25"/>
    <mergeCell ref="AF25:AL25"/>
    <mergeCell ref="AM25:AN25"/>
    <mergeCell ref="AO25:AU25"/>
    <mergeCell ref="AW23:BB23"/>
    <mergeCell ref="B24:Y24"/>
    <mergeCell ref="Z24:AB24"/>
    <mergeCell ref="AC24:AE24"/>
    <mergeCell ref="AF24:AL24"/>
    <mergeCell ref="AM24:AN24"/>
    <mergeCell ref="AO24:AU24"/>
    <mergeCell ref="AW24:BB24"/>
    <mergeCell ref="B23:Y23"/>
    <mergeCell ref="Z23:AB23"/>
    <mergeCell ref="AC23:AE23"/>
    <mergeCell ref="AF23:AL23"/>
    <mergeCell ref="AM23:AN23"/>
    <mergeCell ref="AO23:AU23"/>
    <mergeCell ref="AW21:BB21"/>
    <mergeCell ref="B20:Y20"/>
    <mergeCell ref="Z20:AB20"/>
    <mergeCell ref="AC20:AE20"/>
    <mergeCell ref="AF20:BC20"/>
    <mergeCell ref="B22:Y22"/>
    <mergeCell ref="Z22:AB22"/>
    <mergeCell ref="AC22:AE22"/>
    <mergeCell ref="AF22:AL22"/>
    <mergeCell ref="AM22:AN22"/>
    <mergeCell ref="AO22:AU22"/>
    <mergeCell ref="AW22:BB22"/>
    <mergeCell ref="B21:Y21"/>
    <mergeCell ref="Z21:AB21"/>
    <mergeCell ref="AC21:AE21"/>
    <mergeCell ref="AF21:AL21"/>
    <mergeCell ref="AM21:AN21"/>
    <mergeCell ref="AO21:AU21"/>
    <mergeCell ref="AA12:AB12"/>
    <mergeCell ref="AD12:AH12"/>
    <mergeCell ref="AJ12:AW12"/>
    <mergeCell ref="M16:AK17"/>
    <mergeCell ref="M15:AK15"/>
    <mergeCell ref="AQ15:BC16"/>
    <mergeCell ref="AQ17:BC18"/>
    <mergeCell ref="AL15:AP18"/>
    <mergeCell ref="M18:AK18"/>
    <mergeCell ref="AC44:AK44"/>
    <mergeCell ref="B10:I10"/>
    <mergeCell ref="B11:F11"/>
    <mergeCell ref="H11:X11"/>
    <mergeCell ref="Y11:AB11"/>
    <mergeCell ref="AD11:AH11"/>
    <mergeCell ref="AJ11:AW11"/>
    <mergeCell ref="B18:L18"/>
    <mergeCell ref="B5:BC5"/>
    <mergeCell ref="B7:BC7"/>
    <mergeCell ref="AO9:AP9"/>
    <mergeCell ref="AQ9:AS9"/>
    <mergeCell ref="AT9:AU9"/>
    <mergeCell ref="AV9:AX9"/>
    <mergeCell ref="AY9:AZ9"/>
    <mergeCell ref="AX12:BC12"/>
    <mergeCell ref="B13:F13"/>
    <mergeCell ref="H13:AW13"/>
    <mergeCell ref="H14:AB14"/>
    <mergeCell ref="B15:L15"/>
    <mergeCell ref="B16:L17"/>
    <mergeCell ref="B12:F12"/>
    <mergeCell ref="H12:I12"/>
    <mergeCell ref="J12:Z12"/>
  </mergeCells>
  <phoneticPr fontId="1"/>
  <conditionalFormatting sqref="M15:M16">
    <cfRule type="expression" dxfId="18" priority="6" stopIfTrue="1">
      <formula>M15&lt;&gt;""</formula>
    </cfRule>
  </conditionalFormatting>
  <conditionalFormatting sqref="M18">
    <cfRule type="expression" dxfId="17" priority="10" stopIfTrue="1">
      <formula>M18&lt;&gt;""</formula>
    </cfRule>
  </conditionalFormatting>
  <conditionalFormatting sqref="AF21:AF33 H11 AJ11:AJ12 J12 H13 B21:B33 Z21:Z33 AC21:AC33">
    <cfRule type="expression" dxfId="16" priority="14">
      <formula>B11&lt;&gt;""</formula>
    </cfRule>
  </conditionalFormatting>
  <conditionalFormatting sqref="AF22:AL33">
    <cfRule type="expression" dxfId="15" priority="4">
      <formula>$BD22="重複"</formula>
    </cfRule>
  </conditionalFormatting>
  <conditionalFormatting sqref="AI9:AN9">
    <cfRule type="notContainsBlanks" dxfId="14" priority="1">
      <formula>LEN(TRIM(AI9))&gt;0</formula>
    </cfRule>
  </conditionalFormatting>
  <conditionalFormatting sqref="AO21:AO33">
    <cfRule type="expression" dxfId="13" priority="11">
      <formula>AO21&lt;&gt;""</formula>
    </cfRule>
  </conditionalFormatting>
  <conditionalFormatting sqref="AQ9 AV9">
    <cfRule type="expression" dxfId="12" priority="2" stopIfTrue="1">
      <formula>AQ9&lt;&gt;""</formula>
    </cfRule>
  </conditionalFormatting>
  <conditionalFormatting sqref="CE18">
    <cfRule type="containsText" dxfId="11" priority="5" operator="containsText" text="ません">
      <formula>NOT(ISERROR(SEARCH("ません",CE18)))</formula>
    </cfRule>
  </conditionalFormatting>
  <conditionalFormatting sqref="CE34:CE36">
    <cfRule type="containsText" dxfId="10" priority="3" operator="containsText" text="いません">
      <formula>NOT(ISERROR(SEARCH("いません",CE34)))</formula>
    </cfRule>
  </conditionalFormatting>
  <dataValidations count="7">
    <dataValidation type="list" allowBlank="1" showInputMessage="1" showErrorMessage="1" sqref="T9:AD9" xr:uid="{6571CA53-50A0-406A-B3A8-A18246C23828}">
      <formula1>"とび・土工工事業,土木工事業"</formula1>
    </dataValidation>
    <dataValidation operator="equal" allowBlank="1" showInputMessage="1" showErrorMessage="1" sqref="J12:Z12" xr:uid="{20005BAB-D95D-495F-9F8E-DDDE0AC733CA}"/>
    <dataValidation type="list" allowBlank="1" showInputMessage="1" showErrorMessage="1" prompt="「班長」の期間は「〇」を選択" sqref="AC21:AE33" xr:uid="{7A0FEC6C-48B2-4559-BFAE-92E99EC4FDAA}">
      <formula1>"-,〇"</formula1>
    </dataValidation>
    <dataValidation type="list" allowBlank="1" showInputMessage="1" showErrorMessage="1" prompt="「職長」の期間は「〇」を選択" sqref="Z21:AB33" xr:uid="{1B032788-51FD-4B06-917C-A69583840D2C}">
      <formula1>"-,〇"</formula1>
    </dataValidation>
    <dataValidation type="date" operator="greaterThanOrEqual" allowBlank="1" showInputMessage="1" showErrorMessage="1" error="西暦で「年月」を入力してください_x000a_（例）「平成25年4月」の場合_x000a_　　　　→「2013/4」と入力" prompt="西暦で「年月」を入力してください_x000a_（例）「平成25年4月」の場合_x000a_　　　　→「2013/4」と入力" sqref="AF21:AL33 AO21:AU33" xr:uid="{9539B453-979C-4FAC-9207-59D491D24E6D}">
      <formula1>18264</formula1>
    </dataValidation>
    <dataValidation imeMode="on" allowBlank="1" showInputMessage="1" showErrorMessage="1" sqref="B21:Y33" xr:uid="{BCA8A1F9-3F39-4988-A7E2-87F32B0082EA}"/>
    <dataValidation imeMode="halfAlpha" allowBlank="1" showInputMessage="1" showErrorMessage="1" sqref="AV9:AX9 AQ9:AS9" xr:uid="{25136F4A-445B-4694-8540-7B10FEA12373}"/>
  </dataValidations>
  <printOptions horizontalCentered="1"/>
  <pageMargins left="0.51181102362204722" right="0.51181102362204722" top="0.55118110236220474" bottom="0.35433070866141736" header="0.31496062992125984" footer="0.31496062992125984"/>
  <pageSetup paperSize="9" scale="90"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1665A-376D-4852-8971-3A74344F4620}">
  <sheetPr>
    <pageSetUpPr fitToPage="1"/>
  </sheetPr>
  <dimension ref="A2:L33"/>
  <sheetViews>
    <sheetView zoomScale="71" zoomScaleNormal="71" workbookViewId="0">
      <selection activeCell="I29" sqref="I29"/>
    </sheetView>
  </sheetViews>
  <sheetFormatPr defaultRowHeight="18"/>
  <cols>
    <col min="1" max="1" width="9" style="202"/>
    <col min="2" max="2" width="3.75" style="202" customWidth="1"/>
    <col min="3" max="3" width="27.5" style="202" bestFit="1" customWidth="1"/>
    <col min="4" max="4" width="12.625" style="202" customWidth="1"/>
    <col min="5" max="5" width="9.75" style="202" customWidth="1"/>
    <col min="6" max="6" width="13.25" style="202" customWidth="1"/>
    <col min="7" max="8" width="9.75" style="202" customWidth="1"/>
    <col min="9" max="10" width="12.25" style="202" customWidth="1"/>
    <col min="11" max="11" width="3.375" style="202" customWidth="1"/>
    <col min="12" max="12" width="6.625" style="202" customWidth="1"/>
    <col min="13" max="16384" width="9" style="9"/>
  </cols>
  <sheetData>
    <row r="2" spans="2:11" ht="30">
      <c r="B2" s="432" t="s">
        <v>676</v>
      </c>
    </row>
    <row r="3" spans="2:11" ht="24">
      <c r="B3" s="427" t="s">
        <v>677</v>
      </c>
      <c r="C3" s="427"/>
    </row>
    <row r="4" spans="2:11" ht="24">
      <c r="B4" s="427" t="s">
        <v>671</v>
      </c>
      <c r="C4" s="427"/>
    </row>
    <row r="5" spans="2:11" ht="45" customHeight="1">
      <c r="B5" s="434" t="s">
        <v>678</v>
      </c>
      <c r="C5" s="434"/>
    </row>
    <row r="6" spans="2:11" ht="46.5" customHeight="1">
      <c r="B6" s="435" t="s">
        <v>679</v>
      </c>
      <c r="C6" s="433"/>
    </row>
    <row r="7" spans="2:11" ht="34.5" customHeight="1">
      <c r="B7" s="890" t="s">
        <v>670</v>
      </c>
      <c r="C7" s="890"/>
      <c r="D7" s="890"/>
      <c r="E7" s="890"/>
      <c r="F7" s="890"/>
      <c r="G7" s="890"/>
      <c r="H7" s="890"/>
      <c r="I7" s="890"/>
      <c r="J7" s="890"/>
      <c r="K7" s="890"/>
    </row>
    <row r="8" spans="2:11" ht="23.25" customHeight="1">
      <c r="B8" s="881" t="s">
        <v>668</v>
      </c>
      <c r="C8" s="881"/>
      <c r="D8" s="881"/>
      <c r="E8" s="881"/>
      <c r="F8" s="881"/>
      <c r="G8" s="881"/>
      <c r="H8" s="881"/>
      <c r="I8" s="881"/>
      <c r="J8" s="881"/>
      <c r="K8" s="881"/>
    </row>
    <row r="9" spans="2:11" ht="24.75" customHeight="1">
      <c r="B9" s="891" t="s">
        <v>667</v>
      </c>
      <c r="C9" s="891"/>
      <c r="D9" s="891"/>
      <c r="E9" s="891"/>
      <c r="F9" s="891"/>
      <c r="G9" s="891"/>
      <c r="H9" s="891"/>
      <c r="I9" s="891"/>
      <c r="J9" s="891"/>
      <c r="K9" s="891"/>
    </row>
    <row r="10" spans="2:11" ht="23.25" customHeight="1">
      <c r="B10" s="881" t="s">
        <v>684</v>
      </c>
      <c r="C10" s="881"/>
      <c r="D10" s="881"/>
      <c r="E10" s="881"/>
      <c r="F10" s="881"/>
      <c r="G10" s="881"/>
      <c r="H10" s="881"/>
      <c r="I10" s="881"/>
      <c r="J10" s="881"/>
      <c r="K10" s="881"/>
    </row>
    <row r="11" spans="2:11" ht="23.25" customHeight="1">
      <c r="B11" s="891" t="s">
        <v>686</v>
      </c>
      <c r="C11" s="891"/>
      <c r="D11" s="891"/>
      <c r="E11" s="891"/>
      <c r="F11" s="891"/>
      <c r="G11" s="891"/>
      <c r="H11" s="891"/>
      <c r="I11" s="891"/>
      <c r="J11" s="891"/>
      <c r="K11" s="891"/>
    </row>
    <row r="13" spans="2:11" ht="34.5" customHeight="1">
      <c r="B13" s="448"/>
      <c r="C13" s="892" t="s">
        <v>650</v>
      </c>
      <c r="D13" s="892"/>
      <c r="E13" s="892"/>
      <c r="F13" s="892"/>
      <c r="G13" s="892"/>
      <c r="H13" s="892"/>
      <c r="I13" s="892"/>
      <c r="J13" s="892"/>
      <c r="K13" s="449"/>
    </row>
    <row r="14" spans="2:11" ht="7.5" customHeight="1">
      <c r="B14" s="412"/>
      <c r="K14" s="413"/>
    </row>
    <row r="15" spans="2:11" ht="18.75" customHeight="1">
      <c r="B15" s="412"/>
      <c r="C15" s="414" t="s">
        <v>270</v>
      </c>
      <c r="D15" s="882" t="s">
        <v>651</v>
      </c>
      <c r="E15" s="883"/>
      <c r="F15" s="415"/>
      <c r="K15" s="413"/>
    </row>
    <row r="16" spans="2:11" ht="18.75" customHeight="1">
      <c r="B16" s="412"/>
      <c r="C16" s="414" t="s">
        <v>652</v>
      </c>
      <c r="D16" s="884" t="s">
        <v>653</v>
      </c>
      <c r="E16" s="883"/>
      <c r="F16" s="415"/>
      <c r="K16" s="413"/>
    </row>
    <row r="17" spans="2:11" ht="8.25" customHeight="1">
      <c r="B17" s="412"/>
      <c r="K17" s="413"/>
    </row>
    <row r="18" spans="2:11" ht="24">
      <c r="B18" s="412"/>
      <c r="C18" s="416" t="s">
        <v>654</v>
      </c>
      <c r="K18" s="413"/>
    </row>
    <row r="19" spans="2:11" ht="41.25" customHeight="1">
      <c r="B19" s="412"/>
      <c r="C19" s="885" t="s">
        <v>655</v>
      </c>
      <c r="D19" s="417"/>
      <c r="E19" s="418"/>
      <c r="F19" s="418"/>
      <c r="G19" s="418"/>
      <c r="H19" s="419"/>
      <c r="I19" s="888" t="s">
        <v>656</v>
      </c>
      <c r="J19" s="889"/>
      <c r="K19" s="413"/>
    </row>
    <row r="20" spans="2:11" ht="30.75" customHeight="1">
      <c r="B20" s="412"/>
      <c r="C20" s="886"/>
      <c r="D20" s="421" t="s">
        <v>657</v>
      </c>
      <c r="E20" s="877" t="s">
        <v>658</v>
      </c>
      <c r="F20" s="878"/>
      <c r="G20" s="878"/>
      <c r="H20" s="876"/>
      <c r="I20" s="879" t="s">
        <v>658</v>
      </c>
      <c r="J20" s="880"/>
      <c r="K20" s="413"/>
    </row>
    <row r="21" spans="2:11" ht="37.5" customHeight="1">
      <c r="B21" s="412"/>
      <c r="C21" s="887"/>
      <c r="D21" s="422"/>
      <c r="E21" s="423" t="s">
        <v>659</v>
      </c>
      <c r="F21" s="424" t="s">
        <v>660</v>
      </c>
      <c r="G21" s="423" t="s">
        <v>661</v>
      </c>
      <c r="H21" s="423" t="s">
        <v>662</v>
      </c>
      <c r="I21" s="425" t="s">
        <v>104</v>
      </c>
      <c r="J21" s="425" t="s">
        <v>105</v>
      </c>
      <c r="K21" s="413"/>
    </row>
    <row r="22" spans="2:11" ht="24.75" customHeight="1">
      <c r="B22" s="412"/>
      <c r="C22" s="426" t="s">
        <v>663</v>
      </c>
      <c r="D22" s="431">
        <v>170</v>
      </c>
      <c r="E22" s="414">
        <f>D22-SUM(F22:H22)</f>
        <v>145</v>
      </c>
      <c r="F22" s="414">
        <v>10</v>
      </c>
      <c r="G22" s="414">
        <v>7</v>
      </c>
      <c r="H22" s="414">
        <v>8</v>
      </c>
      <c r="I22" s="431">
        <f>E22+F22</f>
        <v>155</v>
      </c>
      <c r="J22" s="431">
        <f>G22</f>
        <v>7</v>
      </c>
      <c r="K22" s="413"/>
    </row>
    <row r="23" spans="2:11" ht="24.75" customHeight="1">
      <c r="B23" s="412"/>
      <c r="C23" s="414" t="s">
        <v>664</v>
      </c>
      <c r="D23" s="414">
        <v>15</v>
      </c>
      <c r="E23" s="414">
        <f>D23-SUM(F23:H23)</f>
        <v>13</v>
      </c>
      <c r="F23" s="414">
        <v>0</v>
      </c>
      <c r="G23" s="414">
        <v>0</v>
      </c>
      <c r="H23" s="414">
        <v>2</v>
      </c>
      <c r="I23" s="414">
        <f>E23+F23</f>
        <v>13</v>
      </c>
      <c r="J23" s="414">
        <f>G23</f>
        <v>0</v>
      </c>
      <c r="K23" s="413"/>
    </row>
    <row r="24" spans="2:11" ht="24.75" customHeight="1">
      <c r="B24" s="412"/>
      <c r="C24" s="414" t="s">
        <v>665</v>
      </c>
      <c r="D24" s="414">
        <f>D22+D23</f>
        <v>185</v>
      </c>
      <c r="E24" s="414">
        <f t="shared" ref="E24:J24" si="0">E22+E23</f>
        <v>158</v>
      </c>
      <c r="F24" s="414">
        <f t="shared" si="0"/>
        <v>10</v>
      </c>
      <c r="G24" s="414">
        <f t="shared" si="0"/>
        <v>7</v>
      </c>
      <c r="H24" s="414">
        <f t="shared" si="0"/>
        <v>10</v>
      </c>
      <c r="I24" s="414">
        <f t="shared" si="0"/>
        <v>168</v>
      </c>
      <c r="J24" s="414">
        <f t="shared" si="0"/>
        <v>7</v>
      </c>
      <c r="K24" s="413"/>
    </row>
    <row r="25" spans="2:11" ht="11.25" customHeight="1">
      <c r="B25" s="412"/>
      <c r="K25" s="413"/>
    </row>
    <row r="26" spans="2:11" ht="24">
      <c r="B26" s="412"/>
      <c r="C26" s="427" t="s">
        <v>666</v>
      </c>
      <c r="K26" s="413"/>
    </row>
    <row r="27" spans="2:11" ht="42" customHeight="1">
      <c r="B27" s="412"/>
      <c r="C27" s="872" t="s">
        <v>655</v>
      </c>
      <c r="D27" s="417"/>
      <c r="E27" s="418"/>
      <c r="F27" s="418"/>
      <c r="G27" s="418"/>
      <c r="H27" s="419"/>
      <c r="I27" s="875" t="s">
        <v>656</v>
      </c>
      <c r="J27" s="876"/>
      <c r="K27" s="413"/>
    </row>
    <row r="28" spans="2:11" ht="30.75" customHeight="1">
      <c r="B28" s="412"/>
      <c r="C28" s="873"/>
      <c r="D28" s="420" t="s">
        <v>657</v>
      </c>
      <c r="E28" s="877" t="s">
        <v>658</v>
      </c>
      <c r="F28" s="878"/>
      <c r="G28" s="878"/>
      <c r="H28" s="876"/>
      <c r="I28" s="879" t="s">
        <v>658</v>
      </c>
      <c r="J28" s="880"/>
      <c r="K28" s="413"/>
    </row>
    <row r="29" spans="2:11" ht="37.5" customHeight="1">
      <c r="B29" s="412"/>
      <c r="C29" s="874"/>
      <c r="D29" s="422"/>
      <c r="E29" s="423" t="s">
        <v>659</v>
      </c>
      <c r="F29" s="424" t="s">
        <v>660</v>
      </c>
      <c r="G29" s="423" t="s">
        <v>661</v>
      </c>
      <c r="H29" s="423" t="s">
        <v>662</v>
      </c>
      <c r="I29" s="423" t="s">
        <v>104</v>
      </c>
      <c r="J29" s="423" t="s">
        <v>105</v>
      </c>
      <c r="K29" s="413"/>
    </row>
    <row r="30" spans="2:11" ht="24.75" customHeight="1">
      <c r="B30" s="412"/>
      <c r="C30" s="414" t="s">
        <v>663</v>
      </c>
      <c r="D30" s="414"/>
      <c r="E30" s="414"/>
      <c r="F30" s="414"/>
      <c r="G30" s="414"/>
      <c r="H30" s="414"/>
      <c r="I30" s="414"/>
      <c r="J30" s="414"/>
      <c r="K30" s="413"/>
    </row>
    <row r="31" spans="2:11" ht="24.75" customHeight="1">
      <c r="B31" s="412"/>
      <c r="C31" s="414" t="s">
        <v>664</v>
      </c>
      <c r="D31" s="414"/>
      <c r="E31" s="414"/>
      <c r="F31" s="414"/>
      <c r="G31" s="414"/>
      <c r="H31" s="414"/>
      <c r="I31" s="414"/>
      <c r="J31" s="414"/>
      <c r="K31" s="413"/>
    </row>
    <row r="32" spans="2:11" ht="24.75" customHeight="1">
      <c r="B32" s="412"/>
      <c r="C32" s="414" t="s">
        <v>665</v>
      </c>
      <c r="D32" s="414"/>
      <c r="E32" s="414"/>
      <c r="F32" s="414"/>
      <c r="G32" s="414"/>
      <c r="H32" s="414"/>
      <c r="I32" s="414"/>
      <c r="J32" s="414"/>
      <c r="K32" s="413"/>
    </row>
    <row r="33" spans="2:11">
      <c r="B33" s="428"/>
      <c r="C33" s="429"/>
      <c r="D33" s="429"/>
      <c r="E33" s="429"/>
      <c r="F33" s="429"/>
      <c r="G33" s="429"/>
      <c r="H33" s="429"/>
      <c r="I33" s="429"/>
      <c r="J33" s="429"/>
      <c r="K33" s="430"/>
    </row>
  </sheetData>
  <sheetProtection sheet="1" objects="1" scenarios="1"/>
  <mergeCells count="16">
    <mergeCell ref="B7:K7"/>
    <mergeCell ref="B9:K9"/>
    <mergeCell ref="B10:K10"/>
    <mergeCell ref="B11:K11"/>
    <mergeCell ref="C13:J13"/>
    <mergeCell ref="C27:C29"/>
    <mergeCell ref="I27:J27"/>
    <mergeCell ref="E28:H28"/>
    <mergeCell ref="I28:J28"/>
    <mergeCell ref="B8:K8"/>
    <mergeCell ref="D15:E15"/>
    <mergeCell ref="D16:E16"/>
    <mergeCell ref="C19:C21"/>
    <mergeCell ref="I19:J19"/>
    <mergeCell ref="E20:H20"/>
    <mergeCell ref="I20:J20"/>
  </mergeCells>
  <phoneticPr fontId="1"/>
  <printOptions horizontalCentered="1"/>
  <pageMargins left="0.11811023622047245" right="0.11811023622047245" top="0.74803149606299213" bottom="0.74803149606299213" header="0.31496062992125984" footer="0.31496062992125984"/>
  <pageSetup paperSize="9" scale="71"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84D2D-9F9A-4947-9810-70209FA4761F}">
  <sheetPr codeName="Sheet4">
    <tabColor rgb="FF00B050"/>
    <pageSetUpPr fitToPage="1"/>
  </sheetPr>
  <dimension ref="B2:K51"/>
  <sheetViews>
    <sheetView workbookViewId="0">
      <selection activeCell="N24" sqref="N24"/>
    </sheetView>
  </sheetViews>
  <sheetFormatPr defaultColWidth="8.75" defaultRowHeight="18" customHeight="1"/>
  <cols>
    <col min="1" max="1" width="8.75" style="102"/>
    <col min="2" max="2" width="4.25" style="102" customWidth="1"/>
    <col min="3" max="3" width="5.75" style="102" customWidth="1"/>
    <col min="4" max="4" width="5.5" style="102" customWidth="1"/>
    <col min="5" max="5" width="26.5" style="102" customWidth="1"/>
    <col min="6" max="6" width="7.5" style="102" customWidth="1"/>
    <col min="7" max="7" width="8.75" style="102" customWidth="1"/>
    <col min="8" max="8" width="34.25" style="102" customWidth="1"/>
    <col min="9" max="11" width="7.25" style="102" hidden="1" customWidth="1"/>
    <col min="12" max="24" width="7.25" style="102" customWidth="1"/>
    <col min="25" max="16384" width="8.75" style="102"/>
  </cols>
  <sheetData>
    <row r="2" spans="2:8" ht="18" customHeight="1">
      <c r="B2" s="175" t="s">
        <v>238</v>
      </c>
      <c r="H2" s="473" t="str">
        <f>様式１!AW5</f>
        <v>Ver.260401</v>
      </c>
    </row>
    <row r="3" spans="2:8" ht="16.5" customHeight="1">
      <c r="B3" s="175" t="s">
        <v>255</v>
      </c>
    </row>
    <row r="4" spans="2:8" ht="34.5" customHeight="1">
      <c r="G4" s="155" t="s">
        <v>245</v>
      </c>
      <c r="H4" s="395">
        <f>様式１!$H$45</f>
        <v>0</v>
      </c>
    </row>
    <row r="5" spans="2:8" ht="19.899999999999999" customHeight="1">
      <c r="G5" s="156" t="s">
        <v>246</v>
      </c>
      <c r="H5" s="157">
        <f>様式１!AS50</f>
        <v>0</v>
      </c>
    </row>
    <row r="6" spans="2:8" ht="19.899999999999999" customHeight="1">
      <c r="G6" s="156" t="s">
        <v>247</v>
      </c>
      <c r="H6" s="369" t="str">
        <f>転送!AQ6</f>
        <v>--</v>
      </c>
    </row>
    <row r="7" spans="2:8" ht="26.25" customHeight="1">
      <c r="G7" s="455" t="s">
        <v>691</v>
      </c>
      <c r="H7" s="474"/>
    </row>
    <row r="8" spans="2:8" s="176" customFormat="1" ht="32.25" customHeight="1">
      <c r="B8" s="915" t="s">
        <v>714</v>
      </c>
      <c r="C8" s="915"/>
      <c r="D8" s="915"/>
      <c r="E8" s="915"/>
      <c r="F8" s="915"/>
      <c r="G8" s="915"/>
      <c r="H8" s="915"/>
    </row>
    <row r="9" spans="2:8" s="124" customFormat="1" ht="25.5" customHeight="1">
      <c r="B9" s="916" t="s">
        <v>256</v>
      </c>
      <c r="C9" s="916"/>
      <c r="D9" s="916"/>
      <c r="E9" s="916"/>
      <c r="F9" s="916"/>
      <c r="G9" s="916"/>
      <c r="H9" s="916"/>
    </row>
    <row r="10" spans="2:8" ht="13.9" customHeight="1"/>
    <row r="11" spans="2:8" s="176" customFormat="1" ht="18" customHeight="1">
      <c r="B11" s="917" t="s">
        <v>239</v>
      </c>
      <c r="C11" s="917"/>
      <c r="D11" s="917"/>
      <c r="E11" s="917"/>
      <c r="F11" s="917"/>
      <c r="G11" s="917"/>
      <c r="H11" s="917"/>
    </row>
    <row r="12" spans="2:8" ht="8.25" customHeight="1"/>
    <row r="13" spans="2:8" s="176" customFormat="1" ht="18" customHeight="1">
      <c r="B13" s="918" t="s">
        <v>240</v>
      </c>
      <c r="C13" s="918"/>
      <c r="D13" s="918"/>
      <c r="E13" s="918"/>
      <c r="F13" s="918"/>
      <c r="G13" s="918"/>
      <c r="H13" s="918"/>
    </row>
    <row r="14" spans="2:8" ht="9.75" customHeight="1"/>
    <row r="15" spans="2:8" s="176" customFormat="1" ht="18" customHeight="1">
      <c r="B15" s="181" t="s">
        <v>241</v>
      </c>
      <c r="H15" s="274" t="s">
        <v>576</v>
      </c>
    </row>
    <row r="16" spans="2:8" ht="9.6" customHeight="1"/>
    <row r="17" spans="2:8" ht="26.25" customHeight="1">
      <c r="C17" s="899" t="s">
        <v>244</v>
      </c>
      <c r="D17" s="899"/>
      <c r="E17" s="925">
        <f>様式１!I13</f>
        <v>0</v>
      </c>
      <c r="F17" s="925"/>
      <c r="G17" s="178" t="s">
        <v>254</v>
      </c>
      <c r="H17" s="396">
        <f>様式１!B21</f>
        <v>0</v>
      </c>
    </row>
    <row r="18" spans="2:8" ht="13.5" customHeight="1"/>
    <row r="19" spans="2:8" s="176" customFormat="1" ht="24" customHeight="1">
      <c r="B19" s="181" t="s">
        <v>732</v>
      </c>
    </row>
    <row r="20" spans="2:8" ht="7.15" customHeight="1"/>
    <row r="21" spans="2:8" ht="18" hidden="1" customHeight="1">
      <c r="C21" s="365"/>
      <c r="D21" s="278" t="s">
        <v>685</v>
      </c>
    </row>
    <row r="22" spans="2:8" ht="7.15" customHeight="1">
      <c r="D22" s="177"/>
    </row>
    <row r="23" spans="2:8" ht="27.75" customHeight="1">
      <c r="C23" s="450"/>
      <c r="D23" s="364" t="s">
        <v>713</v>
      </c>
      <c r="E23" s="451"/>
      <c r="F23" s="451"/>
      <c r="G23" s="451"/>
      <c r="H23" s="451"/>
    </row>
    <row r="24" spans="2:8" ht="7.15" customHeight="1">
      <c r="C24" s="451"/>
      <c r="D24" s="452"/>
      <c r="E24" s="451"/>
      <c r="F24" s="451"/>
      <c r="G24" s="451"/>
      <c r="H24" s="451"/>
    </row>
    <row r="25" spans="2:8" ht="18" hidden="1" customHeight="1">
      <c r="C25" s="450"/>
      <c r="D25" s="452" t="s">
        <v>711</v>
      </c>
      <c r="E25" s="451"/>
      <c r="F25" s="451"/>
      <c r="G25" s="451"/>
      <c r="H25" s="451"/>
    </row>
    <row r="26" spans="2:8" ht="7.15" hidden="1" customHeight="1">
      <c r="C26" s="451"/>
      <c r="D26" s="452"/>
      <c r="E26" s="451"/>
      <c r="F26" s="451"/>
      <c r="G26" s="451"/>
      <c r="H26" s="451"/>
    </row>
    <row r="27" spans="2:8" ht="18" hidden="1" customHeight="1">
      <c r="C27" s="450"/>
      <c r="D27" s="364" t="s">
        <v>242</v>
      </c>
      <c r="E27" s="451"/>
      <c r="F27" s="451"/>
      <c r="G27" s="451"/>
      <c r="H27" s="451"/>
    </row>
    <row r="28" spans="2:8" ht="7.15" hidden="1" customHeight="1">
      <c r="C28" s="451"/>
      <c r="D28" s="452"/>
      <c r="E28" s="451"/>
      <c r="F28" s="451"/>
      <c r="G28" s="451"/>
      <c r="H28" s="451"/>
    </row>
    <row r="29" spans="2:8" ht="18" hidden="1" customHeight="1">
      <c r="C29" s="453"/>
      <c r="D29" s="454" t="s">
        <v>712</v>
      </c>
      <c r="E29" s="451"/>
      <c r="F29" s="451"/>
      <c r="G29" s="451"/>
      <c r="H29" s="451"/>
    </row>
    <row r="30" spans="2:8" ht="20.25" hidden="1" customHeight="1">
      <c r="C30" s="913" t="s">
        <v>698</v>
      </c>
      <c r="D30" s="913"/>
      <c r="E30" s="913"/>
      <c r="F30" s="913"/>
      <c r="G30" s="913"/>
      <c r="H30" s="913"/>
    </row>
    <row r="31" spans="2:8" ht="27.75" customHeight="1">
      <c r="C31" s="450"/>
      <c r="D31" s="364" t="s">
        <v>608</v>
      </c>
      <c r="E31" s="451"/>
      <c r="F31" s="451"/>
      <c r="G31" s="451"/>
      <c r="H31" s="451"/>
    </row>
    <row r="32" spans="2:8" ht="46.5" customHeight="1">
      <c r="D32" s="914" t="s">
        <v>715</v>
      </c>
      <c r="E32" s="914"/>
      <c r="F32" s="914"/>
      <c r="G32" s="914"/>
      <c r="H32" s="914"/>
    </row>
    <row r="33" spans="2:10" ht="20.100000000000001" customHeight="1">
      <c r="D33" s="366"/>
      <c r="E33" s="908" t="str">
        <f>IF(様式１!$B$24="","",様式１!$B$24)</f>
        <v/>
      </c>
      <c r="F33" s="909"/>
      <c r="G33" s="909"/>
      <c r="H33" s="910"/>
    </row>
    <row r="34" spans="2:10" ht="20.100000000000001" customHeight="1">
      <c r="D34" s="367"/>
      <c r="E34" s="922" t="str">
        <f>IF(様式１!$AC$24="","",様式１!$AC$24)</f>
        <v/>
      </c>
      <c r="F34" s="923"/>
      <c r="G34" s="923"/>
      <c r="H34" s="924"/>
    </row>
    <row r="35" spans="2:10" ht="20.100000000000001" customHeight="1">
      <c r="D35" s="367"/>
      <c r="E35" s="922" t="str">
        <f>IF(様式１!$B$26="","",様式１!$B$26)</f>
        <v/>
      </c>
      <c r="F35" s="923"/>
      <c r="G35" s="923"/>
      <c r="H35" s="924"/>
    </row>
    <row r="36" spans="2:10" ht="20.100000000000001" customHeight="1">
      <c r="D36" s="367"/>
      <c r="E36" s="922" t="str">
        <f>IF(様式１!$AC$26="","",様式１!$AC$26)</f>
        <v/>
      </c>
      <c r="F36" s="923"/>
      <c r="G36" s="923"/>
      <c r="H36" s="924"/>
    </row>
    <row r="37" spans="2:10" ht="20.100000000000001" customHeight="1">
      <c r="D37" s="367"/>
      <c r="E37" s="922" t="str">
        <f>IF(様式１!$B$28="","",様式１!$B$28)</f>
        <v/>
      </c>
      <c r="F37" s="923"/>
      <c r="G37" s="923"/>
      <c r="H37" s="924"/>
    </row>
    <row r="38" spans="2:10" ht="20.100000000000001" customHeight="1">
      <c r="D38" s="368"/>
      <c r="E38" s="919" t="str">
        <f>IF(様式１!$AC$28="","",様式１!$AC$28)</f>
        <v/>
      </c>
      <c r="F38" s="920"/>
      <c r="G38" s="920"/>
      <c r="H38" s="921"/>
    </row>
    <row r="39" spans="2:10" ht="39.75" customHeight="1">
      <c r="D39" s="456" t="s">
        <v>731</v>
      </c>
    </row>
    <row r="40" spans="2:10" ht="18" customHeight="1">
      <c r="B40" s="183" t="s">
        <v>258</v>
      </c>
      <c r="C40" s="904" t="str">
        <f>E17&amp;J40</f>
        <v>0氏のExcelファイルの日本躯体へのメール送信日</v>
      </c>
      <c r="D40" s="904"/>
      <c r="E40" s="904"/>
      <c r="F40" s="904"/>
      <c r="G40" s="904"/>
      <c r="H40" s="904"/>
      <c r="J40" s="102" t="s">
        <v>259</v>
      </c>
    </row>
    <row r="41" spans="2:10" ht="24.75" customHeight="1">
      <c r="B41" s="182"/>
      <c r="C41" s="182" t="s">
        <v>257</v>
      </c>
      <c r="D41" s="182"/>
      <c r="E41" s="182"/>
      <c r="F41" s="182"/>
      <c r="G41" s="903" t="s">
        <v>599</v>
      </c>
      <c r="H41" s="903"/>
    </row>
    <row r="42" spans="2:10" s="179" customFormat="1" ht="18" customHeight="1">
      <c r="B42" s="180"/>
      <c r="C42" s="900" t="s">
        <v>260</v>
      </c>
      <c r="D42" s="900"/>
      <c r="E42" s="901" t="s">
        <v>555</v>
      </c>
      <c r="F42" s="902"/>
      <c r="G42" s="902"/>
    </row>
    <row r="43" spans="2:10" s="176" customFormat="1" ht="18" customHeight="1">
      <c r="C43" s="905" t="s">
        <v>574</v>
      </c>
      <c r="D43" s="905"/>
      <c r="E43" s="905"/>
      <c r="F43" s="905"/>
      <c r="G43" s="905"/>
      <c r="H43" s="905"/>
    </row>
    <row r="44" spans="2:10" ht="18.75" customHeight="1">
      <c r="B44" s="158"/>
      <c r="C44" s="158"/>
      <c r="D44" s="158"/>
      <c r="E44" s="158"/>
      <c r="F44" s="158"/>
      <c r="G44" s="158"/>
      <c r="H44" s="159" t="s">
        <v>261</v>
      </c>
    </row>
    <row r="45" spans="2:10" ht="6" customHeight="1">
      <c r="B45" s="160"/>
      <c r="C45" s="160"/>
      <c r="D45" s="160"/>
      <c r="E45" s="160"/>
      <c r="F45" s="161"/>
      <c r="G45" s="160"/>
      <c r="H45" s="160"/>
    </row>
    <row r="46" spans="2:10" ht="30.75" customHeight="1">
      <c r="F46" s="895" t="s">
        <v>596</v>
      </c>
      <c r="G46" s="896"/>
      <c r="H46" s="896"/>
    </row>
    <row r="47" spans="2:10" ht="23.45" customHeight="1">
      <c r="B47" s="906" t="s">
        <v>248</v>
      </c>
      <c r="C47" s="906"/>
      <c r="D47" s="906"/>
      <c r="E47" s="907"/>
      <c r="F47" s="895" t="s">
        <v>597</v>
      </c>
      <c r="G47" s="896"/>
      <c r="H47" s="896"/>
    </row>
    <row r="48" spans="2:10" ht="20.25" customHeight="1">
      <c r="F48" s="911" t="s">
        <v>598</v>
      </c>
      <c r="G48" s="912"/>
      <c r="H48" s="912"/>
    </row>
    <row r="49" spans="2:8" ht="32.25" customHeight="1">
      <c r="B49" s="897"/>
      <c r="C49" s="897"/>
      <c r="D49" s="897"/>
      <c r="E49" s="898"/>
      <c r="F49" s="893" t="s">
        <v>249</v>
      </c>
      <c r="G49" s="894"/>
      <c r="H49" s="894"/>
    </row>
    <row r="50" spans="2:8" ht="31.5" customHeight="1">
      <c r="B50" s="897"/>
      <c r="C50" s="897"/>
      <c r="D50" s="897"/>
      <c r="E50" s="898"/>
      <c r="F50" s="895" t="s">
        <v>699</v>
      </c>
      <c r="G50" s="896"/>
      <c r="H50" s="896"/>
    </row>
    <row r="51" spans="2:8" ht="11.25" customHeight="1">
      <c r="B51" s="897"/>
      <c r="C51" s="897"/>
      <c r="D51" s="897"/>
      <c r="E51" s="898"/>
      <c r="F51" s="174"/>
      <c r="G51" s="173"/>
      <c r="H51" s="173"/>
    </row>
  </sheetData>
  <sheetProtection sheet="1" objects="1" scenarios="1"/>
  <mergeCells count="26">
    <mergeCell ref="B8:H8"/>
    <mergeCell ref="B9:H9"/>
    <mergeCell ref="B11:H11"/>
    <mergeCell ref="B13:H13"/>
    <mergeCell ref="E38:H38"/>
    <mergeCell ref="E37:H37"/>
    <mergeCell ref="E36:H36"/>
    <mergeCell ref="E35:H35"/>
    <mergeCell ref="E34:H34"/>
    <mergeCell ref="E17:F17"/>
    <mergeCell ref="F49:H49"/>
    <mergeCell ref="F50:H50"/>
    <mergeCell ref="B49:E51"/>
    <mergeCell ref="C17:D17"/>
    <mergeCell ref="C42:D42"/>
    <mergeCell ref="E42:G42"/>
    <mergeCell ref="G41:H41"/>
    <mergeCell ref="C40:H40"/>
    <mergeCell ref="C43:H43"/>
    <mergeCell ref="B47:E47"/>
    <mergeCell ref="E33:H33"/>
    <mergeCell ref="F46:H46"/>
    <mergeCell ref="F47:H47"/>
    <mergeCell ref="F48:H48"/>
    <mergeCell ref="C30:H30"/>
    <mergeCell ref="D32:H32"/>
  </mergeCells>
  <phoneticPr fontId="1"/>
  <conditionalFormatting sqref="H5:H6">
    <cfRule type="containsBlanks" dxfId="9" priority="2">
      <formula>LEN(TRIM(H5))=0</formula>
    </cfRule>
  </conditionalFormatting>
  <conditionalFormatting sqref="H7">
    <cfRule type="notContainsBlanks" dxfId="8" priority="1">
      <formula>LEN(TRIM(H7))&gt;0</formula>
    </cfRule>
  </conditionalFormatting>
  <hyperlinks>
    <hyperlink ref="E42" r:id="rId1" xr:uid="{C4AE8E99-E92F-4D6D-AC8B-F73587A2CFFA}"/>
  </hyperlinks>
  <printOptions horizontalCentered="1"/>
  <pageMargins left="0.51181102362204722" right="0.51181102362204722" top="0.55118110236220474" bottom="0" header="0.31496062992125984" footer="0.31496062992125984"/>
  <pageSetup paperSize="9" scale="91" orientation="portrait" r:id="rId2"/>
  <headerFooter>
    <oddHeader>&amp;R&amp;D</oddHead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F4E7C-A6AB-47FA-A1BF-CE291B5911E5}">
  <sheetPr codeName="Sheet5">
    <pageSetUpPr fitToPage="1"/>
  </sheetPr>
  <dimension ref="A1:EL68"/>
  <sheetViews>
    <sheetView topLeftCell="A7" zoomScaleNormal="100" zoomScaleSheetLayoutView="100" workbookViewId="0">
      <selection activeCell="BG29" sqref="BG29"/>
    </sheetView>
  </sheetViews>
  <sheetFormatPr defaultRowHeight="18.75" outlineLevelRow="1"/>
  <cols>
    <col min="1" max="1" width="4.5" customWidth="1"/>
    <col min="2" max="40" width="1.625" customWidth="1"/>
    <col min="41" max="41" width="1.25" customWidth="1"/>
    <col min="42" max="42" width="2.125" customWidth="1"/>
    <col min="43" max="55" width="1.625" customWidth="1"/>
    <col min="57" max="110" width="1.625" customWidth="1"/>
    <col min="121" max="121" width="14.75" bestFit="1" customWidth="1"/>
    <col min="128" max="128" width="9" customWidth="1"/>
    <col min="130" max="140" width="5" customWidth="1"/>
  </cols>
  <sheetData>
    <row r="1" spans="1:142" ht="1.9" customHeight="1" thickBot="1">
      <c r="DT1" s="338"/>
      <c r="DU1" s="338"/>
      <c r="DV1" s="338"/>
      <c r="DW1" s="338"/>
      <c r="DX1" s="338"/>
      <c r="DY1" s="338"/>
      <c r="DZ1" s="338"/>
      <c r="EA1" s="338"/>
      <c r="EB1" s="338"/>
      <c r="EC1" s="338"/>
      <c r="ED1" s="338"/>
      <c r="EE1" s="338"/>
      <c r="EF1" s="338"/>
      <c r="EG1" s="338"/>
      <c r="EH1" s="338"/>
      <c r="EI1" s="338"/>
      <c r="EJ1" s="338"/>
      <c r="EK1" s="338"/>
      <c r="EL1" s="337"/>
    </row>
    <row r="2" spans="1:142" ht="26.25" customHeight="1" thickTop="1" thickBot="1">
      <c r="B2" s="979">
        <f>H55</f>
        <v>0</v>
      </c>
      <c r="C2" s="979"/>
      <c r="D2" s="979"/>
      <c r="E2" s="979"/>
      <c r="F2" s="979"/>
      <c r="G2" s="979"/>
      <c r="H2" s="979"/>
      <c r="I2" s="979"/>
      <c r="J2" s="979"/>
      <c r="K2" s="979"/>
      <c r="L2" s="979"/>
      <c r="M2" s="979"/>
      <c r="N2" s="979"/>
      <c r="O2" s="979"/>
      <c r="P2" s="979"/>
      <c r="Q2" s="979"/>
      <c r="R2" s="979"/>
      <c r="S2" s="979"/>
      <c r="T2" s="979"/>
      <c r="U2" s="979"/>
      <c r="V2" s="979"/>
      <c r="W2" s="979"/>
      <c r="X2" s="926" t="str">
        <f>IF(B19="未達項目あり",B19,B39)</f>
        <v>未達項目あり</v>
      </c>
      <c r="Y2" s="926"/>
      <c r="Z2" s="926"/>
      <c r="AA2" s="926"/>
      <c r="AB2" s="926"/>
      <c r="AC2" s="926"/>
      <c r="AD2" s="926"/>
      <c r="AE2" s="926"/>
      <c r="AF2" s="926"/>
      <c r="AG2" s="926"/>
      <c r="AH2" s="926"/>
      <c r="AI2" s="926"/>
      <c r="AJ2" s="926"/>
      <c r="AK2" s="926"/>
      <c r="AL2" s="926"/>
      <c r="AM2" s="926"/>
      <c r="AN2" s="926"/>
      <c r="AO2" s="927">
        <v>2501473</v>
      </c>
      <c r="AP2" s="927"/>
      <c r="AQ2" s="927"/>
      <c r="AR2" s="927"/>
      <c r="AS2" s="927"/>
      <c r="AT2" s="927"/>
      <c r="AU2" s="927"/>
      <c r="AV2" s="927"/>
      <c r="AW2" s="927"/>
      <c r="AX2" s="927"/>
      <c r="AY2" s="927"/>
      <c r="AZ2" s="927"/>
      <c r="BA2" s="927"/>
      <c r="BB2" s="927"/>
      <c r="BC2" s="927"/>
      <c r="BE2" s="1"/>
      <c r="BF2" s="1"/>
      <c r="BG2" s="1"/>
      <c r="BH2" s="1"/>
      <c r="BI2" s="1"/>
      <c r="BJ2" s="1"/>
      <c r="BM2" s="196"/>
      <c r="CK2" s="980" t="s">
        <v>267</v>
      </c>
      <c r="CL2" s="980"/>
      <c r="CM2" s="980"/>
      <c r="CN2" s="980"/>
      <c r="CO2" s="980"/>
      <c r="CP2" s="980"/>
      <c r="CQ2" s="980"/>
      <c r="CR2" s="980"/>
      <c r="CS2" s="980"/>
      <c r="CT2" s="980"/>
      <c r="CU2" s="980"/>
      <c r="CV2" s="980"/>
      <c r="CW2" s="980"/>
      <c r="CX2" s="980"/>
      <c r="CY2" s="980"/>
      <c r="CZ2" s="980"/>
      <c r="DA2" s="980"/>
      <c r="DB2" s="980"/>
      <c r="DC2" s="980"/>
      <c r="DD2" s="980"/>
      <c r="DE2" s="980"/>
      <c r="DF2" s="980"/>
      <c r="DH2" s="226" t="s">
        <v>407</v>
      </c>
      <c r="DI2" s="226" t="s">
        <v>409</v>
      </c>
      <c r="DJ2" s="226" t="s">
        <v>411</v>
      </c>
      <c r="DK2" s="226" t="s">
        <v>413</v>
      </c>
      <c r="DL2" s="226" t="s">
        <v>416</v>
      </c>
      <c r="DM2" s="226" t="s">
        <v>418</v>
      </c>
      <c r="DN2" s="226" t="s">
        <v>414</v>
      </c>
      <c r="DO2" s="226" t="s">
        <v>421</v>
      </c>
      <c r="DP2" s="226" t="s">
        <v>423</v>
      </c>
      <c r="DQ2" s="226" t="s">
        <v>425</v>
      </c>
      <c r="DT2" s="338"/>
      <c r="DU2" s="338"/>
      <c r="DV2" s="338"/>
      <c r="DW2" s="338"/>
      <c r="DX2" s="338"/>
      <c r="DY2" s="338"/>
      <c r="DZ2" s="338"/>
      <c r="EA2" s="338"/>
      <c r="EB2" s="338"/>
      <c r="EC2" s="338"/>
      <c r="ED2" s="338"/>
      <c r="EE2" s="338"/>
      <c r="EF2" s="338"/>
      <c r="EG2" s="338"/>
      <c r="EH2" s="338"/>
      <c r="EI2" s="338"/>
      <c r="EJ2" s="338"/>
      <c r="EK2" s="338"/>
      <c r="EL2" s="337"/>
    </row>
    <row r="3" spans="1:142" ht="26.25" customHeight="1" thickTop="1" thickBot="1">
      <c r="B3" s="979"/>
      <c r="C3" s="979"/>
      <c r="D3" s="979"/>
      <c r="E3" s="979"/>
      <c r="F3" s="979"/>
      <c r="G3" s="979"/>
      <c r="H3" s="979"/>
      <c r="I3" s="979"/>
      <c r="J3" s="979"/>
      <c r="K3" s="979"/>
      <c r="L3" s="979"/>
      <c r="M3" s="979"/>
      <c r="N3" s="979"/>
      <c r="O3" s="979"/>
      <c r="P3" s="979"/>
      <c r="Q3" s="979"/>
      <c r="R3" s="979"/>
      <c r="S3" s="979"/>
      <c r="T3" s="979"/>
      <c r="U3" s="979"/>
      <c r="V3" s="979"/>
      <c r="W3" s="979"/>
      <c r="X3" s="928">
        <f ca="1">TODAY()</f>
        <v>46112</v>
      </c>
      <c r="Y3" s="928"/>
      <c r="Z3" s="928"/>
      <c r="AA3" s="928"/>
      <c r="AB3" s="928"/>
      <c r="AC3" s="928"/>
      <c r="AD3" s="928"/>
      <c r="AE3" s="928"/>
      <c r="AF3" s="928"/>
      <c r="AG3" s="928"/>
      <c r="AH3" s="928"/>
      <c r="AI3" s="928"/>
      <c r="AJ3" s="928"/>
      <c r="AK3" s="928"/>
      <c r="AL3" s="928"/>
      <c r="AM3" s="928"/>
      <c r="AN3" s="928"/>
      <c r="AO3" s="927"/>
      <c r="AP3" s="927"/>
      <c r="AQ3" s="927"/>
      <c r="AR3" s="927"/>
      <c r="AS3" s="927"/>
      <c r="AT3" s="927"/>
      <c r="AU3" s="927"/>
      <c r="AV3" s="927"/>
      <c r="AW3" s="927"/>
      <c r="AX3" s="927"/>
      <c r="AY3" s="927"/>
      <c r="AZ3" s="927"/>
      <c r="BA3" s="927"/>
      <c r="BB3" s="927"/>
      <c r="BC3" s="927"/>
      <c r="BE3" s="1"/>
      <c r="BF3" s="1"/>
      <c r="BG3" s="1"/>
      <c r="BH3" s="1"/>
      <c r="BI3" s="1"/>
      <c r="BJ3" s="1"/>
      <c r="BM3" s="196"/>
      <c r="CK3" s="197"/>
      <c r="CL3" s="197"/>
      <c r="CM3" s="197"/>
      <c r="CN3" s="197"/>
      <c r="CO3" s="197"/>
      <c r="CP3" s="197"/>
      <c r="CQ3" s="197"/>
      <c r="CR3" s="197"/>
      <c r="CS3" s="197"/>
      <c r="CT3" s="197"/>
      <c r="CU3" s="197"/>
      <c r="CV3" s="197"/>
      <c r="CW3" s="197"/>
      <c r="CX3" s="197"/>
      <c r="CY3" s="197"/>
      <c r="CZ3" s="197"/>
      <c r="DA3" s="197"/>
      <c r="DB3" s="197"/>
      <c r="DC3" s="197"/>
      <c r="DD3" s="197"/>
      <c r="DE3" s="197"/>
      <c r="DF3" s="197"/>
      <c r="DH3" s="226" t="str">
        <f>K15</f>
        <v/>
      </c>
      <c r="DI3" s="226" t="str">
        <f>Z15</f>
        <v/>
      </c>
      <c r="DJ3" s="226" t="str">
        <f>K16</f>
        <v/>
      </c>
      <c r="DK3" s="226" t="str">
        <f>Z16</f>
        <v/>
      </c>
      <c r="DL3" s="226" t="str">
        <f>AO16</f>
        <v/>
      </c>
      <c r="DM3" s="226" t="str">
        <f>K17</f>
        <v/>
      </c>
      <c r="DN3" s="226" t="str">
        <f>Z17</f>
        <v/>
      </c>
      <c r="DO3" s="226" t="str">
        <f>AO17</f>
        <v/>
      </c>
      <c r="DP3" s="226" t="str">
        <f>B19</f>
        <v>未達項目あり</v>
      </c>
      <c r="DQ3" s="245">
        <f ca="1">AL21</f>
        <v>46112</v>
      </c>
      <c r="DT3" s="338"/>
      <c r="DU3" s="338"/>
      <c r="DV3" s="338"/>
      <c r="DW3" s="338"/>
      <c r="DX3" s="338"/>
      <c r="DY3" s="338"/>
      <c r="DZ3" s="338"/>
      <c r="EA3" s="338"/>
      <c r="EB3" s="338"/>
      <c r="EC3" s="338"/>
      <c r="ED3" s="338"/>
      <c r="EE3" s="338"/>
      <c r="EF3" s="338"/>
      <c r="EG3" s="338"/>
      <c r="EH3" s="338"/>
      <c r="EI3" s="338"/>
      <c r="EJ3" s="338"/>
      <c r="EK3" s="338"/>
      <c r="EL3" s="337"/>
    </row>
    <row r="4" spans="1:142" ht="70.5" customHeight="1" thickTop="1">
      <c r="B4" s="978" t="s">
        <v>706</v>
      </c>
      <c r="C4" s="978"/>
      <c r="D4" s="978"/>
      <c r="E4" s="978"/>
      <c r="F4" s="978"/>
      <c r="G4" s="978"/>
      <c r="H4" s="978"/>
      <c r="I4" s="978"/>
      <c r="J4" s="978"/>
      <c r="K4" s="978"/>
      <c r="L4" s="978"/>
      <c r="M4" s="978"/>
      <c r="N4" s="978"/>
      <c r="O4" s="978"/>
      <c r="P4" s="978"/>
      <c r="Q4" s="978"/>
      <c r="R4" s="978"/>
      <c r="S4" s="978"/>
      <c r="T4" s="978"/>
      <c r="U4" s="978"/>
      <c r="V4" s="978"/>
      <c r="W4" s="978"/>
      <c r="X4" s="978"/>
      <c r="Y4" s="978"/>
      <c r="Z4" s="978"/>
      <c r="AA4" s="978"/>
      <c r="AB4" s="978"/>
      <c r="AC4" s="978"/>
      <c r="AD4" s="978"/>
      <c r="AE4" s="978"/>
      <c r="AF4" s="978"/>
      <c r="AG4" s="978"/>
      <c r="AH4" s="978"/>
      <c r="AI4" s="978"/>
      <c r="AJ4" s="978"/>
      <c r="AK4" s="978"/>
      <c r="AL4" s="978"/>
      <c r="AM4" s="978"/>
      <c r="AN4" s="978"/>
      <c r="AO4" s="978"/>
      <c r="AP4" s="978"/>
      <c r="AQ4" s="978"/>
      <c r="AR4" s="978"/>
      <c r="AS4" s="978"/>
      <c r="AT4" s="978"/>
      <c r="AU4" s="978"/>
      <c r="AV4" s="978"/>
      <c r="AW4" s="978"/>
      <c r="AX4" s="978"/>
      <c r="AY4" s="978"/>
      <c r="AZ4" s="978"/>
      <c r="BA4" s="978"/>
      <c r="BB4" s="978"/>
      <c r="BC4" s="978"/>
      <c r="BE4" s="978" t="s">
        <v>213</v>
      </c>
      <c r="BF4" s="978"/>
      <c r="BG4" s="978"/>
      <c r="BH4" s="978"/>
      <c r="BI4" s="978"/>
      <c r="BJ4" s="978"/>
      <c r="BK4" s="978"/>
      <c r="BL4" s="978"/>
      <c r="BM4" s="978"/>
      <c r="BN4" s="978"/>
      <c r="BO4" s="978"/>
      <c r="BP4" s="978"/>
      <c r="BQ4" s="978"/>
      <c r="BR4" s="978"/>
      <c r="BS4" s="978"/>
      <c r="BT4" s="978"/>
      <c r="BU4" s="978"/>
      <c r="BV4" s="978"/>
      <c r="BW4" s="978"/>
      <c r="BX4" s="978"/>
      <c r="BY4" s="978"/>
      <c r="BZ4" s="978"/>
      <c r="CA4" s="978"/>
      <c r="CB4" s="978"/>
      <c r="CC4" s="978"/>
      <c r="CD4" s="978"/>
      <c r="CE4" s="978"/>
      <c r="CF4" s="978"/>
      <c r="CG4" s="978"/>
      <c r="CH4" s="978"/>
      <c r="CI4" s="978"/>
      <c r="CJ4" s="978"/>
      <c r="CK4" s="978"/>
      <c r="CL4" s="978"/>
      <c r="CM4" s="978"/>
      <c r="CN4" s="978"/>
      <c r="CO4" s="978"/>
      <c r="CP4" s="978"/>
      <c r="CQ4" s="978"/>
      <c r="CR4" s="978"/>
      <c r="CS4" s="978"/>
      <c r="CT4" s="978"/>
      <c r="CU4" s="978"/>
      <c r="CV4" s="978"/>
      <c r="CW4" s="978"/>
      <c r="CX4" s="978"/>
      <c r="CY4" s="978"/>
      <c r="CZ4" s="978"/>
      <c r="DA4" s="978"/>
      <c r="DB4" s="978"/>
      <c r="DC4" s="978"/>
      <c r="DD4" s="978"/>
      <c r="DE4" s="978"/>
      <c r="DF4" s="978"/>
      <c r="DT4" s="338"/>
      <c r="DU4" s="338"/>
      <c r="DV4" s="338"/>
      <c r="DW4" s="338"/>
      <c r="DX4" s="338"/>
      <c r="DY4" s="338"/>
      <c r="DZ4" s="338"/>
      <c r="EA4" s="338"/>
      <c r="EB4" s="338"/>
      <c r="EC4" s="338"/>
      <c r="ED4" s="338"/>
      <c r="EE4" s="338"/>
      <c r="EF4" s="338"/>
      <c r="EG4" s="338"/>
      <c r="EH4" s="338"/>
      <c r="EI4" s="338"/>
      <c r="EJ4" s="338"/>
      <c r="EK4" s="338"/>
      <c r="EL4" s="337"/>
    </row>
    <row r="5" spans="1:142" ht="3.75" customHeight="1">
      <c r="DT5" s="338"/>
      <c r="DU5" s="338"/>
      <c r="DV5" s="338"/>
      <c r="DW5" s="338"/>
      <c r="DX5" s="338"/>
      <c r="DY5" s="338"/>
      <c r="DZ5" s="338"/>
      <c r="EA5" s="338"/>
      <c r="EB5" s="338"/>
      <c r="EC5" s="338"/>
      <c r="ED5" s="338"/>
      <c r="EE5" s="338"/>
      <c r="EF5" s="338"/>
      <c r="EG5" s="338"/>
      <c r="EH5" s="338"/>
      <c r="EI5" s="338"/>
      <c r="EJ5" s="338"/>
      <c r="EK5" s="338"/>
      <c r="EL5" s="337"/>
    </row>
    <row r="6" spans="1:142" ht="15.75" customHeight="1">
      <c r="B6" s="981"/>
      <c r="C6" s="981"/>
      <c r="D6" s="981"/>
      <c r="E6" s="981"/>
      <c r="F6" s="981"/>
      <c r="G6" s="981"/>
      <c r="H6" s="981"/>
      <c r="I6" s="981"/>
      <c r="J6" s="981"/>
      <c r="K6" s="981"/>
      <c r="L6" s="981"/>
      <c r="M6" s="981"/>
      <c r="N6" s="981"/>
      <c r="O6" s="981"/>
      <c r="P6" s="981"/>
      <c r="Q6" s="981"/>
      <c r="R6" s="981"/>
      <c r="S6" s="981"/>
      <c r="T6" s="981"/>
      <c r="U6" s="981"/>
      <c r="V6" s="981"/>
      <c r="W6" s="981"/>
      <c r="X6" s="981"/>
      <c r="Y6" s="981"/>
      <c r="Z6" s="981"/>
      <c r="AA6" s="981"/>
      <c r="AB6" s="981"/>
      <c r="AC6" s="981"/>
      <c r="AD6" s="981"/>
      <c r="AE6" s="981"/>
      <c r="AF6" s="981"/>
      <c r="AG6" s="981"/>
      <c r="AH6" s="981"/>
      <c r="AI6" s="981"/>
      <c r="AJ6" s="981"/>
      <c r="AK6" s="981"/>
      <c r="AL6" s="981"/>
      <c r="AM6" s="981"/>
      <c r="AN6" s="981"/>
      <c r="AO6" s="981"/>
      <c r="AP6" s="981"/>
      <c r="AQ6" s="981"/>
      <c r="AR6" s="981"/>
      <c r="AS6" s="981"/>
      <c r="AT6" s="981"/>
      <c r="AU6" s="981"/>
      <c r="AV6" s="981"/>
      <c r="AW6" s="981"/>
      <c r="AX6" s="981"/>
      <c r="AY6" s="981"/>
      <c r="AZ6" s="981"/>
      <c r="BA6" s="981"/>
      <c r="BB6" s="981"/>
      <c r="BC6" s="981"/>
      <c r="BE6" s="981"/>
      <c r="BF6" s="981"/>
      <c r="BG6" s="981"/>
      <c r="BH6" s="981"/>
      <c r="BI6" s="981"/>
      <c r="BJ6" s="981"/>
      <c r="BK6" s="981"/>
      <c r="BL6" s="981"/>
      <c r="BM6" s="981"/>
      <c r="BN6" s="981"/>
      <c r="BO6" s="981"/>
      <c r="BP6" s="981"/>
      <c r="BQ6" s="981"/>
      <c r="BR6" s="981"/>
      <c r="BS6" s="981"/>
      <c r="BT6" s="981"/>
      <c r="BU6" s="981"/>
      <c r="BV6" s="981"/>
      <c r="BW6" s="981"/>
      <c r="BX6" s="981"/>
      <c r="BY6" s="981"/>
      <c r="BZ6" s="981"/>
      <c r="CA6" s="981"/>
      <c r="CB6" s="981"/>
      <c r="CC6" s="981"/>
      <c r="CD6" s="981"/>
      <c r="CE6" s="981"/>
      <c r="CF6" s="981"/>
      <c r="CG6" s="981"/>
      <c r="CH6" s="981"/>
      <c r="CI6" s="981"/>
      <c r="CJ6" s="981"/>
      <c r="CK6" s="981"/>
      <c r="CL6" s="981"/>
      <c r="CM6" s="981"/>
      <c r="CN6" s="981"/>
      <c r="CO6" s="981"/>
      <c r="CP6" s="981"/>
      <c r="CQ6" s="981"/>
      <c r="CR6" s="981"/>
      <c r="CS6" s="981"/>
      <c r="CT6" s="981"/>
      <c r="CU6" s="981"/>
      <c r="CV6" s="981"/>
      <c r="CW6" s="981"/>
      <c r="CX6" s="981"/>
      <c r="CY6" s="981"/>
      <c r="CZ6" s="981"/>
      <c r="DA6" s="981"/>
      <c r="DB6" s="981"/>
      <c r="DC6" s="981"/>
      <c r="DD6" s="981"/>
      <c r="DE6" s="981"/>
      <c r="DF6" s="981"/>
      <c r="DT6" s="338"/>
      <c r="DU6" s="338"/>
      <c r="DV6" s="338"/>
      <c r="DW6" s="338"/>
      <c r="DX6" s="338"/>
      <c r="DY6" s="338"/>
      <c r="DZ6" s="338"/>
      <c r="EA6" s="338"/>
      <c r="EB6" s="338"/>
      <c r="EC6" s="338"/>
      <c r="ED6" s="338"/>
      <c r="EE6" s="338"/>
      <c r="EF6" s="338"/>
      <c r="EG6" s="338"/>
      <c r="EH6" s="338"/>
      <c r="EI6" s="338"/>
      <c r="EJ6" s="338"/>
      <c r="EK6" s="338"/>
      <c r="EL6" s="337"/>
    </row>
    <row r="7" spans="1:142" ht="4.5" customHeight="1" thickBot="1">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0"/>
      <c r="AP7" s="90"/>
      <c r="AQ7" s="90"/>
      <c r="AR7" s="90"/>
      <c r="AS7" s="90"/>
      <c r="AT7" s="90"/>
      <c r="AU7" s="90"/>
      <c r="AV7" s="90"/>
      <c r="AW7" s="90"/>
      <c r="AX7" s="90"/>
      <c r="AY7" s="90"/>
      <c r="AZ7" s="90"/>
      <c r="BA7" s="90"/>
      <c r="BB7" s="90"/>
      <c r="BC7" s="90"/>
      <c r="BE7" s="90"/>
      <c r="BF7" s="90"/>
      <c r="BG7" s="90"/>
      <c r="BH7" s="90"/>
      <c r="BI7" s="90"/>
      <c r="BJ7" s="90"/>
      <c r="BK7" s="90"/>
      <c r="BL7" s="90"/>
      <c r="BM7" s="90"/>
      <c r="BN7" s="90"/>
      <c r="BO7" s="90"/>
      <c r="BP7" s="90"/>
      <c r="BQ7" s="90"/>
      <c r="BR7" s="90"/>
      <c r="BS7" s="90"/>
      <c r="BT7" s="90"/>
      <c r="BU7" s="90"/>
      <c r="BV7" s="90"/>
      <c r="BW7" s="90"/>
      <c r="BX7" s="90"/>
      <c r="BY7" s="90"/>
      <c r="BZ7" s="90"/>
      <c r="CA7" s="90"/>
      <c r="CB7" s="90"/>
      <c r="CC7" s="90"/>
      <c r="CD7" s="90"/>
      <c r="CE7" s="90"/>
      <c r="CF7" s="90"/>
      <c r="CG7" s="90"/>
      <c r="CH7" s="90"/>
      <c r="CI7" s="90"/>
      <c r="CJ7" s="90"/>
      <c r="CK7" s="90"/>
      <c r="CL7" s="90"/>
      <c r="CM7" s="90"/>
      <c r="CN7" s="90"/>
      <c r="CO7" s="90"/>
      <c r="CP7" s="90"/>
      <c r="CQ7" s="90"/>
      <c r="CR7" s="90"/>
      <c r="CS7" s="90"/>
      <c r="CT7" s="90"/>
      <c r="CU7" s="90"/>
      <c r="CV7" s="90"/>
      <c r="CW7" s="90"/>
      <c r="CX7" s="90"/>
      <c r="CY7" s="90"/>
      <c r="CZ7" s="90"/>
      <c r="DA7" s="90"/>
      <c r="DB7" s="90"/>
      <c r="DC7" s="90"/>
      <c r="DD7" s="90"/>
      <c r="DE7" s="90"/>
      <c r="DF7" s="90"/>
      <c r="DT7" s="338"/>
      <c r="DU7" s="338"/>
      <c r="DV7" s="338"/>
      <c r="DW7" s="338"/>
      <c r="DX7" s="338"/>
      <c r="DY7" s="338"/>
      <c r="DZ7" s="338"/>
      <c r="EA7" s="338"/>
      <c r="EB7" s="338"/>
      <c r="EC7" s="338"/>
      <c r="ED7" s="338"/>
      <c r="EE7" s="338"/>
      <c r="EF7" s="338"/>
      <c r="EG7" s="338"/>
      <c r="EH7" s="338"/>
      <c r="EI7" s="338"/>
      <c r="EJ7" s="338"/>
      <c r="EK7" s="338"/>
      <c r="EL7" s="337"/>
    </row>
    <row r="8" spans="1:142" ht="27.75" customHeight="1">
      <c r="B8" s="982" t="s">
        <v>3</v>
      </c>
      <c r="C8" s="983"/>
      <c r="D8" s="983"/>
      <c r="E8" s="983"/>
      <c r="F8" s="983"/>
      <c r="G8" s="983"/>
      <c r="H8" s="983"/>
      <c r="I8" s="983"/>
      <c r="J8" s="983"/>
      <c r="K8" s="983"/>
      <c r="L8" s="983"/>
      <c r="M8" s="983"/>
      <c r="N8" s="983"/>
      <c r="O8" s="983"/>
      <c r="P8" s="983"/>
      <c r="Q8" s="983"/>
      <c r="R8" s="983"/>
      <c r="S8" s="983"/>
      <c r="T8" s="983"/>
      <c r="U8" s="983"/>
      <c r="V8" s="983"/>
      <c r="W8" s="983"/>
      <c r="X8" s="983"/>
      <c r="Y8" s="983"/>
      <c r="Z8" s="983"/>
      <c r="AA8" s="983"/>
      <c r="AB8" s="983"/>
      <c r="AC8" s="983"/>
      <c r="AD8" s="983"/>
      <c r="AE8" s="983"/>
      <c r="AF8" s="983"/>
      <c r="AG8" s="983"/>
      <c r="AH8" s="983"/>
      <c r="AI8" s="983"/>
      <c r="AJ8" s="983"/>
      <c r="AK8" s="983"/>
      <c r="AL8" s="983"/>
      <c r="AM8" s="983"/>
      <c r="AN8" s="983"/>
      <c r="AO8" s="983"/>
      <c r="AP8" s="983"/>
      <c r="AQ8" s="983"/>
      <c r="AR8" s="983"/>
      <c r="AS8" s="983"/>
      <c r="AT8" s="983"/>
      <c r="AU8" s="983"/>
      <c r="AV8" s="983"/>
      <c r="AW8" s="983"/>
      <c r="AX8" s="983"/>
      <c r="AY8" s="983"/>
      <c r="AZ8" s="983"/>
      <c r="BA8" s="983"/>
      <c r="BB8" s="983"/>
      <c r="BC8" s="984"/>
      <c r="BE8" s="982" t="s">
        <v>3</v>
      </c>
      <c r="BF8" s="983"/>
      <c r="BG8" s="983"/>
      <c r="BH8" s="983"/>
      <c r="BI8" s="983"/>
      <c r="BJ8" s="983"/>
      <c r="BK8" s="983"/>
      <c r="BL8" s="983"/>
      <c r="BM8" s="983"/>
      <c r="BN8" s="983"/>
      <c r="BO8" s="983"/>
      <c r="BP8" s="983"/>
      <c r="BQ8" s="983"/>
      <c r="BR8" s="983"/>
      <c r="BS8" s="983"/>
      <c r="BT8" s="983"/>
      <c r="BU8" s="983"/>
      <c r="BV8" s="983"/>
      <c r="BW8" s="983"/>
      <c r="BX8" s="983"/>
      <c r="BY8" s="983"/>
      <c r="BZ8" s="983"/>
      <c r="CA8" s="983"/>
      <c r="CB8" s="983"/>
      <c r="CC8" s="983"/>
      <c r="CD8" s="983"/>
      <c r="CE8" s="983"/>
      <c r="CF8" s="983"/>
      <c r="CG8" s="983"/>
      <c r="CH8" s="983"/>
      <c r="CI8" s="983"/>
      <c r="CJ8" s="983"/>
      <c r="CK8" s="983"/>
      <c r="CL8" s="983"/>
      <c r="CM8" s="983"/>
      <c r="CN8" s="983"/>
      <c r="CO8" s="983"/>
      <c r="CP8" s="983"/>
      <c r="CQ8" s="983"/>
      <c r="CR8" s="983"/>
      <c r="CS8" s="983"/>
      <c r="CT8" s="983"/>
      <c r="CU8" s="983"/>
      <c r="CV8" s="983"/>
      <c r="CW8" s="983"/>
      <c r="CX8" s="983"/>
      <c r="CY8" s="983"/>
      <c r="CZ8" s="983"/>
      <c r="DA8" s="983"/>
      <c r="DB8" s="983"/>
      <c r="DC8" s="983"/>
      <c r="DD8" s="983"/>
      <c r="DE8" s="983"/>
      <c r="DF8" s="984"/>
      <c r="DT8" s="338"/>
      <c r="DU8" s="338"/>
      <c r="DV8" s="338"/>
      <c r="DW8" s="338"/>
      <c r="DX8" s="338"/>
      <c r="DY8" s="338"/>
      <c r="DZ8" s="338"/>
      <c r="EA8" s="338"/>
      <c r="EB8" s="338"/>
      <c r="EC8" s="338"/>
      <c r="ED8" s="338"/>
      <c r="EE8" s="338"/>
      <c r="EF8" s="338"/>
      <c r="EG8" s="338"/>
      <c r="EH8" s="338"/>
      <c r="EI8" s="338"/>
      <c r="EJ8" s="338"/>
      <c r="EK8" s="338"/>
      <c r="EL8" s="337"/>
    </row>
    <row r="9" spans="1:142" ht="27" customHeight="1">
      <c r="B9" s="985" t="s">
        <v>4</v>
      </c>
      <c r="C9" s="600"/>
      <c r="D9" s="600"/>
      <c r="E9" s="600"/>
      <c r="F9" s="600"/>
      <c r="G9" s="600"/>
      <c r="H9" s="600"/>
      <c r="I9" s="986">
        <f>様式１!I12</f>
        <v>0</v>
      </c>
      <c r="J9" s="987"/>
      <c r="K9" s="987"/>
      <c r="L9" s="987"/>
      <c r="M9" s="987"/>
      <c r="N9" s="987"/>
      <c r="O9" s="987"/>
      <c r="P9" s="987"/>
      <c r="Q9" s="987"/>
      <c r="R9" s="987"/>
      <c r="S9" s="987"/>
      <c r="T9" s="987"/>
      <c r="U9" s="987"/>
      <c r="V9" s="987"/>
      <c r="W9" s="987"/>
      <c r="X9" s="987"/>
      <c r="Y9" s="987"/>
      <c r="Z9" s="987"/>
      <c r="AA9" s="987"/>
      <c r="AB9" s="987"/>
      <c r="AC9" s="987"/>
      <c r="AD9" s="987"/>
      <c r="AE9" s="987"/>
      <c r="AF9" s="987"/>
      <c r="AG9" s="988"/>
      <c r="AH9" s="663" t="s">
        <v>5</v>
      </c>
      <c r="AI9" s="664"/>
      <c r="AJ9" s="664"/>
      <c r="AK9" s="664"/>
      <c r="AL9" s="664"/>
      <c r="AM9" s="665"/>
      <c r="AN9" s="583" t="s">
        <v>26</v>
      </c>
      <c r="AO9" s="584"/>
      <c r="AP9" s="584"/>
      <c r="AQ9" s="584"/>
      <c r="AR9" s="584"/>
      <c r="AS9" s="584"/>
      <c r="AT9" s="584"/>
      <c r="AU9" s="584"/>
      <c r="AV9" s="584"/>
      <c r="AW9" s="584"/>
      <c r="AX9" s="584"/>
      <c r="AY9" s="584"/>
      <c r="AZ9" s="584"/>
      <c r="BA9" s="584"/>
      <c r="BB9" s="584"/>
      <c r="BC9" s="992"/>
      <c r="BE9" s="985" t="s">
        <v>4</v>
      </c>
      <c r="BF9" s="600"/>
      <c r="BG9" s="600"/>
      <c r="BH9" s="600"/>
      <c r="BI9" s="600"/>
      <c r="BJ9" s="600"/>
      <c r="BK9" s="600"/>
      <c r="BL9" s="986">
        <f>$I$9</f>
        <v>0</v>
      </c>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8"/>
      <c r="CK9" s="663" t="s">
        <v>5</v>
      </c>
      <c r="CL9" s="664"/>
      <c r="CM9" s="664"/>
      <c r="CN9" s="664"/>
      <c r="CO9" s="664"/>
      <c r="CP9" s="665"/>
      <c r="CQ9" s="583" t="s">
        <v>26</v>
      </c>
      <c r="CR9" s="584"/>
      <c r="CS9" s="584"/>
      <c r="CT9" s="584"/>
      <c r="CU9" s="584"/>
      <c r="CV9" s="584"/>
      <c r="CW9" s="584"/>
      <c r="CX9" s="584"/>
      <c r="CY9" s="584"/>
      <c r="CZ9" s="584"/>
      <c r="DA9" s="584"/>
      <c r="DB9" s="584"/>
      <c r="DC9" s="584"/>
      <c r="DD9" s="584"/>
      <c r="DE9" s="584"/>
      <c r="DF9" s="992"/>
      <c r="DT9" s="338"/>
      <c r="DU9" s="338"/>
      <c r="DV9" s="338"/>
      <c r="DW9" s="338"/>
      <c r="DX9" s="338"/>
      <c r="DY9" s="338"/>
      <c r="DZ9" s="338"/>
      <c r="EA9" s="338"/>
      <c r="EB9" s="338"/>
      <c r="EC9" s="338"/>
      <c r="ED9" s="338"/>
      <c r="EE9" s="338"/>
      <c r="EF9" s="338"/>
      <c r="EG9" s="338"/>
      <c r="EH9" s="338"/>
      <c r="EI9" s="338"/>
      <c r="EJ9" s="338"/>
      <c r="EK9" s="338"/>
      <c r="EL9" s="337"/>
    </row>
    <row r="10" spans="1:142" s="2" customFormat="1" ht="34.5" customHeight="1">
      <c r="B10" s="994" t="s">
        <v>6</v>
      </c>
      <c r="C10" s="602"/>
      <c r="D10" s="602"/>
      <c r="E10" s="602"/>
      <c r="F10" s="602"/>
      <c r="G10" s="602"/>
      <c r="H10" s="602"/>
      <c r="I10" s="996">
        <f>様式１!I13</f>
        <v>0</v>
      </c>
      <c r="J10" s="997"/>
      <c r="K10" s="997"/>
      <c r="L10" s="997"/>
      <c r="M10" s="997"/>
      <c r="N10" s="997"/>
      <c r="O10" s="997"/>
      <c r="P10" s="997"/>
      <c r="Q10" s="997"/>
      <c r="R10" s="997"/>
      <c r="S10" s="997"/>
      <c r="T10" s="997"/>
      <c r="U10" s="997"/>
      <c r="V10" s="997"/>
      <c r="W10" s="997"/>
      <c r="X10" s="997"/>
      <c r="Y10" s="997"/>
      <c r="Z10" s="997"/>
      <c r="AA10" s="997"/>
      <c r="AB10" s="997"/>
      <c r="AC10" s="997"/>
      <c r="AD10" s="997"/>
      <c r="AE10" s="997"/>
      <c r="AF10" s="997"/>
      <c r="AG10" s="998"/>
      <c r="AH10" s="666"/>
      <c r="AI10" s="667"/>
      <c r="AJ10" s="667"/>
      <c r="AK10" s="667"/>
      <c r="AL10" s="667"/>
      <c r="AM10" s="668"/>
      <c r="AN10" s="840"/>
      <c r="AO10" s="841"/>
      <c r="AP10" s="841"/>
      <c r="AQ10" s="841"/>
      <c r="AR10" s="841"/>
      <c r="AS10" s="841"/>
      <c r="AT10" s="841"/>
      <c r="AU10" s="841"/>
      <c r="AV10" s="841"/>
      <c r="AW10" s="841"/>
      <c r="AX10" s="841"/>
      <c r="AY10" s="841"/>
      <c r="AZ10" s="841"/>
      <c r="BA10" s="841"/>
      <c r="BB10" s="841"/>
      <c r="BC10" s="993"/>
      <c r="BE10" s="994" t="s">
        <v>6</v>
      </c>
      <c r="BF10" s="602"/>
      <c r="BG10" s="602"/>
      <c r="BH10" s="602"/>
      <c r="BI10" s="602"/>
      <c r="BJ10" s="602"/>
      <c r="BK10" s="602"/>
      <c r="BL10" s="996">
        <f>$I$10</f>
        <v>0</v>
      </c>
      <c r="BM10" s="997"/>
      <c r="BN10" s="997"/>
      <c r="BO10" s="997"/>
      <c r="BP10" s="997"/>
      <c r="BQ10" s="997"/>
      <c r="BR10" s="997"/>
      <c r="BS10" s="997"/>
      <c r="BT10" s="997"/>
      <c r="BU10" s="997"/>
      <c r="BV10" s="997"/>
      <c r="BW10" s="997"/>
      <c r="BX10" s="997"/>
      <c r="BY10" s="997"/>
      <c r="BZ10" s="997"/>
      <c r="CA10" s="997"/>
      <c r="CB10" s="997"/>
      <c r="CC10" s="997"/>
      <c r="CD10" s="997"/>
      <c r="CE10" s="997"/>
      <c r="CF10" s="997"/>
      <c r="CG10" s="997"/>
      <c r="CH10" s="997"/>
      <c r="CI10" s="997"/>
      <c r="CJ10" s="998"/>
      <c r="CK10" s="666"/>
      <c r="CL10" s="667"/>
      <c r="CM10" s="667"/>
      <c r="CN10" s="667"/>
      <c r="CO10" s="667"/>
      <c r="CP10" s="668"/>
      <c r="CQ10" s="840"/>
      <c r="CR10" s="841"/>
      <c r="CS10" s="841"/>
      <c r="CT10" s="841"/>
      <c r="CU10" s="841"/>
      <c r="CV10" s="841"/>
      <c r="CW10" s="841"/>
      <c r="CX10" s="841"/>
      <c r="CY10" s="841"/>
      <c r="CZ10" s="841"/>
      <c r="DA10" s="841"/>
      <c r="DB10" s="841"/>
      <c r="DC10" s="841"/>
      <c r="DD10" s="841"/>
      <c r="DE10" s="841"/>
      <c r="DF10" s="993"/>
      <c r="DT10" s="338"/>
      <c r="DU10" s="338"/>
      <c r="DV10" s="338"/>
      <c r="DW10" s="338"/>
      <c r="DX10" s="338"/>
      <c r="DY10" s="338"/>
      <c r="DZ10" s="338"/>
      <c r="EA10" s="338"/>
      <c r="EB10" s="338"/>
      <c r="EC10" s="338"/>
      <c r="ED10" s="338"/>
      <c r="EE10" s="338"/>
      <c r="EF10" s="338"/>
      <c r="EG10" s="338"/>
      <c r="EH10" s="338"/>
      <c r="EI10" s="338"/>
      <c r="EJ10" s="338"/>
      <c r="EK10" s="338"/>
      <c r="EL10" s="337"/>
    </row>
    <row r="11" spans="1:142" s="2" customFormat="1" ht="34.5" customHeight="1">
      <c r="B11" s="995"/>
      <c r="C11" s="604"/>
      <c r="D11" s="604"/>
      <c r="E11" s="604"/>
      <c r="F11" s="604"/>
      <c r="G11" s="604"/>
      <c r="H11" s="604"/>
      <c r="I11" s="999"/>
      <c r="J11" s="1000"/>
      <c r="K11" s="1000"/>
      <c r="L11" s="1000"/>
      <c r="M11" s="1000"/>
      <c r="N11" s="1000"/>
      <c r="O11" s="1000"/>
      <c r="P11" s="1000"/>
      <c r="Q11" s="1000"/>
      <c r="R11" s="1000"/>
      <c r="S11" s="1000"/>
      <c r="T11" s="1000"/>
      <c r="U11" s="1000"/>
      <c r="V11" s="1000"/>
      <c r="W11" s="1000"/>
      <c r="X11" s="1000"/>
      <c r="Y11" s="1000"/>
      <c r="Z11" s="1000"/>
      <c r="AA11" s="1000"/>
      <c r="AB11" s="1000"/>
      <c r="AC11" s="1000"/>
      <c r="AD11" s="1000"/>
      <c r="AE11" s="1000"/>
      <c r="AF11" s="1000"/>
      <c r="AG11" s="1001"/>
      <c r="AH11" s="666"/>
      <c r="AI11" s="667"/>
      <c r="AJ11" s="667"/>
      <c r="AK11" s="667"/>
      <c r="AL11" s="667"/>
      <c r="AM11" s="668"/>
      <c r="AN11" s="834" t="s">
        <v>27</v>
      </c>
      <c r="AO11" s="835"/>
      <c r="AP11" s="835"/>
      <c r="AQ11" s="835"/>
      <c r="AR11" s="835"/>
      <c r="AS11" s="835"/>
      <c r="AT11" s="835"/>
      <c r="AU11" s="835"/>
      <c r="AV11" s="835"/>
      <c r="AW11" s="835"/>
      <c r="AX11" s="835"/>
      <c r="AY11" s="835"/>
      <c r="AZ11" s="835"/>
      <c r="BA11" s="835"/>
      <c r="BB11" s="835"/>
      <c r="BC11" s="1002"/>
      <c r="BE11" s="995"/>
      <c r="BF11" s="604"/>
      <c r="BG11" s="604"/>
      <c r="BH11" s="604"/>
      <c r="BI11" s="604"/>
      <c r="BJ11" s="604"/>
      <c r="BK11" s="604"/>
      <c r="BL11" s="999"/>
      <c r="BM11" s="1000"/>
      <c r="BN11" s="1000"/>
      <c r="BO11" s="1000"/>
      <c r="BP11" s="1000"/>
      <c r="BQ11" s="1000"/>
      <c r="BR11" s="1000"/>
      <c r="BS11" s="1000"/>
      <c r="BT11" s="1000"/>
      <c r="BU11" s="1000"/>
      <c r="BV11" s="1000"/>
      <c r="BW11" s="1000"/>
      <c r="BX11" s="1000"/>
      <c r="BY11" s="1000"/>
      <c r="BZ11" s="1000"/>
      <c r="CA11" s="1000"/>
      <c r="CB11" s="1000"/>
      <c r="CC11" s="1000"/>
      <c r="CD11" s="1000"/>
      <c r="CE11" s="1000"/>
      <c r="CF11" s="1000"/>
      <c r="CG11" s="1000"/>
      <c r="CH11" s="1000"/>
      <c r="CI11" s="1000"/>
      <c r="CJ11" s="1001"/>
      <c r="CK11" s="666"/>
      <c r="CL11" s="667"/>
      <c r="CM11" s="667"/>
      <c r="CN11" s="667"/>
      <c r="CO11" s="667"/>
      <c r="CP11" s="668"/>
      <c r="CQ11" s="834" t="s">
        <v>27</v>
      </c>
      <c r="CR11" s="835"/>
      <c r="CS11" s="835"/>
      <c r="CT11" s="835"/>
      <c r="CU11" s="835"/>
      <c r="CV11" s="835"/>
      <c r="CW11" s="835"/>
      <c r="CX11" s="835"/>
      <c r="CY11" s="835"/>
      <c r="CZ11" s="835"/>
      <c r="DA11" s="835"/>
      <c r="DB11" s="835"/>
      <c r="DC11" s="835"/>
      <c r="DD11" s="835"/>
      <c r="DE11" s="835"/>
      <c r="DF11" s="1002"/>
      <c r="DT11" s="1090" t="s">
        <v>534</v>
      </c>
      <c r="DU11" s="1090"/>
      <c r="DV11" s="1090"/>
      <c r="DW11" s="1090"/>
      <c r="DX11" s="1090"/>
      <c r="DY11" s="1090"/>
      <c r="DZ11" s="1090"/>
      <c r="EA11" s="1090"/>
      <c r="EB11" s="1090"/>
      <c r="EC11" s="1090"/>
      <c r="ED11" s="1090"/>
      <c r="EE11" s="1090"/>
      <c r="EF11" s="1090"/>
      <c r="EG11" s="1090"/>
      <c r="EH11" s="1090"/>
      <c r="EI11" s="1090"/>
      <c r="EJ11" s="1090"/>
      <c r="EK11" s="1090"/>
      <c r="EL11" s="1090"/>
    </row>
    <row r="12" spans="1:142" s="2" customFormat="1" ht="23.25" customHeight="1" thickBot="1">
      <c r="B12" s="1006" t="s">
        <v>7</v>
      </c>
      <c r="C12" s="1007"/>
      <c r="D12" s="1007"/>
      <c r="E12" s="1007"/>
      <c r="F12" s="1007"/>
      <c r="G12" s="1007"/>
      <c r="H12" s="1007"/>
      <c r="I12" s="933" t="str">
        <f>TEXT(様式１!I15,"0000")&amp;TEXT(様式１!Q15,"0000")&amp;TEXT(様式１!Y15,"0000")&amp;様式１!AG15</f>
        <v>00000000000021</v>
      </c>
      <c r="J12" s="934"/>
      <c r="K12" s="934"/>
      <c r="L12" s="934"/>
      <c r="M12" s="934"/>
      <c r="N12" s="934"/>
      <c r="O12" s="934"/>
      <c r="P12" s="934"/>
      <c r="Q12" s="935"/>
      <c r="R12" s="935"/>
      <c r="S12" s="935"/>
      <c r="T12" s="935"/>
      <c r="U12" s="935"/>
      <c r="V12" s="935"/>
      <c r="W12" s="935"/>
      <c r="X12" s="935"/>
      <c r="Y12" s="935"/>
      <c r="Z12" s="935"/>
      <c r="AA12" s="935"/>
      <c r="AB12" s="935"/>
      <c r="AC12" s="935"/>
      <c r="AD12" s="935"/>
      <c r="AE12" s="935"/>
      <c r="AF12" s="935"/>
      <c r="AG12" s="936"/>
      <c r="AH12" s="989"/>
      <c r="AI12" s="990"/>
      <c r="AJ12" s="990"/>
      <c r="AK12" s="990"/>
      <c r="AL12" s="990"/>
      <c r="AM12" s="991"/>
      <c r="AN12" s="1003"/>
      <c r="AO12" s="1004"/>
      <c r="AP12" s="1004"/>
      <c r="AQ12" s="1004"/>
      <c r="AR12" s="1004"/>
      <c r="AS12" s="1004"/>
      <c r="AT12" s="1004"/>
      <c r="AU12" s="1004"/>
      <c r="AV12" s="1004"/>
      <c r="AW12" s="1004"/>
      <c r="AX12" s="1004"/>
      <c r="AY12" s="1004"/>
      <c r="AZ12" s="1004"/>
      <c r="BA12" s="1004"/>
      <c r="BB12" s="1004"/>
      <c r="BC12" s="1005"/>
      <c r="BE12" s="1006" t="s">
        <v>7</v>
      </c>
      <c r="BF12" s="1007"/>
      <c r="BG12" s="1007"/>
      <c r="BH12" s="1007"/>
      <c r="BI12" s="1007"/>
      <c r="BJ12" s="1007"/>
      <c r="BK12" s="1007"/>
      <c r="BL12" s="933" t="str">
        <f>I12</f>
        <v>00000000000021</v>
      </c>
      <c r="BM12" s="934"/>
      <c r="BN12" s="934"/>
      <c r="BO12" s="934"/>
      <c r="BP12" s="934"/>
      <c r="BQ12" s="934"/>
      <c r="BR12" s="934"/>
      <c r="BS12" s="934"/>
      <c r="BT12" s="935"/>
      <c r="BU12" s="935"/>
      <c r="BV12" s="935"/>
      <c r="BW12" s="935"/>
      <c r="BX12" s="935"/>
      <c r="BY12" s="935"/>
      <c r="BZ12" s="935"/>
      <c r="CA12" s="935"/>
      <c r="CB12" s="935"/>
      <c r="CC12" s="935"/>
      <c r="CD12" s="935"/>
      <c r="CE12" s="935"/>
      <c r="CF12" s="935"/>
      <c r="CG12" s="935"/>
      <c r="CH12" s="935"/>
      <c r="CI12" s="935"/>
      <c r="CJ12" s="936"/>
      <c r="CK12" s="989"/>
      <c r="CL12" s="990"/>
      <c r="CM12" s="990"/>
      <c r="CN12" s="990"/>
      <c r="CO12" s="990"/>
      <c r="CP12" s="991"/>
      <c r="CQ12" s="1003"/>
      <c r="CR12" s="1004"/>
      <c r="CS12" s="1004"/>
      <c r="CT12" s="1004"/>
      <c r="CU12" s="1004"/>
      <c r="CV12" s="1004"/>
      <c r="CW12" s="1004"/>
      <c r="CX12" s="1004"/>
      <c r="CY12" s="1004"/>
      <c r="CZ12" s="1004"/>
      <c r="DA12" s="1004"/>
      <c r="DB12" s="1004"/>
      <c r="DC12" s="1004"/>
      <c r="DD12" s="1004"/>
      <c r="DE12" s="1004"/>
      <c r="DF12" s="1005"/>
      <c r="DT12" s="341"/>
      <c r="DU12" s="341"/>
      <c r="DV12" s="341"/>
      <c r="DW12" s="341"/>
      <c r="DX12" s="341"/>
      <c r="DY12" s="341"/>
      <c r="DZ12" s="341"/>
      <c r="EA12" s="341"/>
      <c r="EB12" s="341"/>
      <c r="EC12" s="341"/>
      <c r="ED12" s="341"/>
      <c r="EE12" s="341"/>
      <c r="EF12" s="341"/>
      <c r="EG12" s="341"/>
      <c r="EH12" s="341"/>
      <c r="EI12" s="341"/>
      <c r="EJ12" s="341"/>
      <c r="EK12" s="341"/>
      <c r="EL12" s="341"/>
    </row>
    <row r="13" spans="1:142" ht="25.15" customHeight="1" thickBot="1">
      <c r="DT13" s="341"/>
      <c r="DU13" s="341"/>
      <c r="DV13" s="341"/>
      <c r="DW13" s="341"/>
      <c r="DX13" s="341"/>
      <c r="DY13" s="341"/>
      <c r="DZ13" s="341"/>
      <c r="EA13" s="341"/>
      <c r="EB13" s="341"/>
      <c r="EC13" s="341"/>
      <c r="ED13" s="341"/>
      <c r="EE13" s="341"/>
      <c r="EF13" s="341"/>
      <c r="EG13" s="341"/>
      <c r="EH13" s="341"/>
      <c r="EI13" s="341"/>
      <c r="EJ13" s="341"/>
      <c r="EK13" s="341"/>
      <c r="EL13" s="341"/>
    </row>
    <row r="14" spans="1:142" ht="49.5" customHeight="1">
      <c r="B14" s="956"/>
      <c r="C14" s="957"/>
      <c r="D14" s="957"/>
      <c r="E14" s="957"/>
      <c r="F14" s="957"/>
      <c r="G14" s="957"/>
      <c r="H14" s="957"/>
      <c r="I14" s="957"/>
      <c r="J14" s="957"/>
      <c r="K14" s="957" t="s">
        <v>215</v>
      </c>
      <c r="L14" s="957"/>
      <c r="M14" s="957"/>
      <c r="N14" s="957"/>
      <c r="O14" s="957"/>
      <c r="P14" s="957"/>
      <c r="Q14" s="957"/>
      <c r="R14" s="957"/>
      <c r="S14" s="957"/>
      <c r="T14" s="957"/>
      <c r="U14" s="957"/>
      <c r="V14" s="957"/>
      <c r="W14" s="957"/>
      <c r="X14" s="957"/>
      <c r="Y14" s="957"/>
      <c r="Z14" s="957" t="s">
        <v>79</v>
      </c>
      <c r="AA14" s="957"/>
      <c r="AB14" s="957"/>
      <c r="AC14" s="957"/>
      <c r="AD14" s="957"/>
      <c r="AE14" s="957"/>
      <c r="AF14" s="957"/>
      <c r="AG14" s="957"/>
      <c r="AH14" s="957"/>
      <c r="AI14" s="957"/>
      <c r="AJ14" s="957"/>
      <c r="AK14" s="957"/>
      <c r="AL14" s="957"/>
      <c r="AM14" s="957"/>
      <c r="AN14" s="957"/>
      <c r="AO14" s="957" t="s">
        <v>216</v>
      </c>
      <c r="AP14" s="957"/>
      <c r="AQ14" s="957"/>
      <c r="AR14" s="957"/>
      <c r="AS14" s="957"/>
      <c r="AT14" s="957"/>
      <c r="AU14" s="957"/>
      <c r="AV14" s="957"/>
      <c r="AW14" s="957"/>
      <c r="AX14" s="957"/>
      <c r="AY14" s="957"/>
      <c r="AZ14" s="957"/>
      <c r="BA14" s="957"/>
      <c r="BB14" s="957"/>
      <c r="BC14" s="958"/>
      <c r="BE14" s="956"/>
      <c r="BF14" s="957"/>
      <c r="BG14" s="957"/>
      <c r="BH14" s="957"/>
      <c r="BI14" s="957"/>
      <c r="BJ14" s="957"/>
      <c r="BK14" s="957"/>
      <c r="BL14" s="957"/>
      <c r="BM14" s="957"/>
      <c r="BN14" s="957" t="s">
        <v>215</v>
      </c>
      <c r="BO14" s="957"/>
      <c r="BP14" s="957"/>
      <c r="BQ14" s="957"/>
      <c r="BR14" s="957"/>
      <c r="BS14" s="957"/>
      <c r="BT14" s="957"/>
      <c r="BU14" s="957"/>
      <c r="BV14" s="957"/>
      <c r="BW14" s="957"/>
      <c r="BX14" s="957"/>
      <c r="BY14" s="957"/>
      <c r="BZ14" s="957"/>
      <c r="CA14" s="957"/>
      <c r="CB14" s="957"/>
      <c r="CC14" s="957" t="s">
        <v>79</v>
      </c>
      <c r="CD14" s="957"/>
      <c r="CE14" s="957"/>
      <c r="CF14" s="957"/>
      <c r="CG14" s="957"/>
      <c r="CH14" s="957"/>
      <c r="CI14" s="957"/>
      <c r="CJ14" s="957"/>
      <c r="CK14" s="957"/>
      <c r="CL14" s="957"/>
      <c r="CM14" s="957"/>
      <c r="CN14" s="957"/>
      <c r="CO14" s="957"/>
      <c r="CP14" s="957"/>
      <c r="CQ14" s="957"/>
      <c r="CR14" s="957" t="s">
        <v>216</v>
      </c>
      <c r="CS14" s="957"/>
      <c r="CT14" s="957"/>
      <c r="CU14" s="957"/>
      <c r="CV14" s="957"/>
      <c r="CW14" s="957"/>
      <c r="CX14" s="957"/>
      <c r="CY14" s="957"/>
      <c r="CZ14" s="957"/>
      <c r="DA14" s="957"/>
      <c r="DB14" s="957"/>
      <c r="DC14" s="957"/>
      <c r="DD14" s="957"/>
      <c r="DE14" s="957"/>
      <c r="DF14" s="958"/>
      <c r="DT14" s="1095">
        <v>0</v>
      </c>
      <c r="DU14" s="1095"/>
      <c r="DV14" s="1095"/>
      <c r="DW14" s="1095" t="s">
        <v>535</v>
      </c>
      <c r="DX14" s="1095"/>
      <c r="DY14" s="338"/>
      <c r="DZ14" s="338"/>
      <c r="EA14" s="338"/>
      <c r="EB14" s="338"/>
      <c r="EC14" s="338"/>
      <c r="ED14" s="338"/>
      <c r="EE14" s="338"/>
      <c r="EF14" s="338"/>
      <c r="EG14" s="338"/>
      <c r="EH14" s="338"/>
      <c r="EI14" s="338"/>
      <c r="EJ14" s="338"/>
      <c r="EK14" s="338"/>
      <c r="EL14" s="337"/>
    </row>
    <row r="15" spans="1:142" ht="49.5" customHeight="1">
      <c r="B15" s="940" t="s">
        <v>15</v>
      </c>
      <c r="C15" s="941"/>
      <c r="D15" s="941"/>
      <c r="E15" s="941"/>
      <c r="F15" s="941"/>
      <c r="G15" s="941"/>
      <c r="H15" s="941"/>
      <c r="I15" s="941"/>
      <c r="J15" s="941"/>
      <c r="K15" s="942" t="str">
        <f>IF($B$39="","",T46)</f>
        <v/>
      </c>
      <c r="L15" s="943"/>
      <c r="M15" s="943"/>
      <c r="N15" s="943"/>
      <c r="O15" s="943"/>
      <c r="P15" s="943"/>
      <c r="Q15" s="943"/>
      <c r="R15" s="943"/>
      <c r="S15" s="943"/>
      <c r="T15" s="943"/>
      <c r="U15" s="943"/>
      <c r="V15" s="943"/>
      <c r="W15" s="943"/>
      <c r="X15" s="943"/>
      <c r="Y15" s="944"/>
      <c r="Z15" s="937" t="str">
        <f>IF($B$39="","",AI46)</f>
        <v/>
      </c>
      <c r="AA15" s="937"/>
      <c r="AB15" s="937"/>
      <c r="AC15" s="937"/>
      <c r="AD15" s="937"/>
      <c r="AE15" s="937"/>
      <c r="AF15" s="937"/>
      <c r="AG15" s="937"/>
      <c r="AH15" s="937"/>
      <c r="AI15" s="937"/>
      <c r="AJ15" s="937"/>
      <c r="AK15" s="937"/>
      <c r="AL15" s="937"/>
      <c r="AM15" s="937"/>
      <c r="AN15" s="937"/>
      <c r="AO15" s="938" t="s">
        <v>572</v>
      </c>
      <c r="AP15" s="938"/>
      <c r="AQ15" s="938"/>
      <c r="AR15" s="938"/>
      <c r="AS15" s="938"/>
      <c r="AT15" s="938"/>
      <c r="AU15" s="938"/>
      <c r="AV15" s="938"/>
      <c r="AW15" s="938"/>
      <c r="AX15" s="938"/>
      <c r="AY15" s="938"/>
      <c r="AZ15" s="938"/>
      <c r="BA15" s="938"/>
      <c r="BB15" s="938"/>
      <c r="BC15" s="939"/>
      <c r="BE15" s="940" t="s">
        <v>15</v>
      </c>
      <c r="BF15" s="941"/>
      <c r="BG15" s="941"/>
      <c r="BH15" s="941"/>
      <c r="BI15" s="941"/>
      <c r="BJ15" s="941"/>
      <c r="BK15" s="941"/>
      <c r="BL15" s="941"/>
      <c r="BM15" s="941"/>
      <c r="BN15" s="942" t="str">
        <f>$K$15</f>
        <v/>
      </c>
      <c r="BO15" s="943"/>
      <c r="BP15" s="943"/>
      <c r="BQ15" s="943"/>
      <c r="BR15" s="943"/>
      <c r="BS15" s="943"/>
      <c r="BT15" s="943"/>
      <c r="BU15" s="943"/>
      <c r="BV15" s="943"/>
      <c r="BW15" s="943"/>
      <c r="BX15" s="943"/>
      <c r="BY15" s="943"/>
      <c r="BZ15" s="943"/>
      <c r="CA15" s="943"/>
      <c r="CB15" s="944"/>
      <c r="CC15" s="937" t="str">
        <f>$Z$15</f>
        <v/>
      </c>
      <c r="CD15" s="937"/>
      <c r="CE15" s="937"/>
      <c r="CF15" s="937"/>
      <c r="CG15" s="937"/>
      <c r="CH15" s="937"/>
      <c r="CI15" s="937"/>
      <c r="CJ15" s="937"/>
      <c r="CK15" s="937"/>
      <c r="CL15" s="937"/>
      <c r="CM15" s="937"/>
      <c r="CN15" s="937"/>
      <c r="CO15" s="937"/>
      <c r="CP15" s="937"/>
      <c r="CQ15" s="937"/>
      <c r="CR15" s="938"/>
      <c r="CS15" s="938"/>
      <c r="CT15" s="938"/>
      <c r="CU15" s="938"/>
      <c r="CV15" s="938"/>
      <c r="CW15" s="938"/>
      <c r="CX15" s="938"/>
      <c r="CY15" s="938"/>
      <c r="CZ15" s="938"/>
      <c r="DA15" s="938"/>
      <c r="DB15" s="938"/>
      <c r="DC15" s="938"/>
      <c r="DD15" s="938"/>
      <c r="DE15" s="938"/>
      <c r="DF15" s="939"/>
    </row>
    <row r="16" spans="1:142" ht="49.5" customHeight="1">
      <c r="A16" s="198" t="s">
        <v>573</v>
      </c>
      <c r="B16" s="940" t="s">
        <v>18</v>
      </c>
      <c r="C16" s="941"/>
      <c r="D16" s="941"/>
      <c r="E16" s="941"/>
      <c r="F16" s="941"/>
      <c r="G16" s="941"/>
      <c r="H16" s="941"/>
      <c r="I16" s="941"/>
      <c r="J16" s="941"/>
      <c r="K16" s="942" t="str">
        <f>IF($B$39="","",IF(OR($B$39=$B$16,$B$39=$B$17),T49,"-"))</f>
        <v/>
      </c>
      <c r="L16" s="943"/>
      <c r="M16" s="943"/>
      <c r="N16" s="943"/>
      <c r="O16" s="943"/>
      <c r="P16" s="943"/>
      <c r="Q16" s="943"/>
      <c r="R16" s="943"/>
      <c r="S16" s="943"/>
      <c r="T16" s="943"/>
      <c r="U16" s="943"/>
      <c r="V16" s="943"/>
      <c r="W16" s="943"/>
      <c r="X16" s="943"/>
      <c r="Y16" s="944"/>
      <c r="Z16" s="937" t="str">
        <f>IF($B$39="","",IF(OR($B$39=$B$16,$B$39=$B$17),AI49,"-"))</f>
        <v/>
      </c>
      <c r="AA16" s="937"/>
      <c r="AB16" s="937"/>
      <c r="AC16" s="937"/>
      <c r="AD16" s="937"/>
      <c r="AE16" s="937"/>
      <c r="AF16" s="937"/>
      <c r="AG16" s="937"/>
      <c r="AH16" s="937"/>
      <c r="AI16" s="937"/>
      <c r="AJ16" s="937"/>
      <c r="AK16" s="937"/>
      <c r="AL16" s="937"/>
      <c r="AM16" s="937"/>
      <c r="AN16" s="937"/>
      <c r="AO16" s="937" t="str">
        <f>IF($B$39="","",IF(OR($B$39=$B$16,$B$39=$B$17),AX49,"-"))</f>
        <v/>
      </c>
      <c r="AP16" s="937"/>
      <c r="AQ16" s="937"/>
      <c r="AR16" s="937"/>
      <c r="AS16" s="937"/>
      <c r="AT16" s="937"/>
      <c r="AU16" s="937"/>
      <c r="AV16" s="937"/>
      <c r="AW16" s="937"/>
      <c r="AX16" s="937"/>
      <c r="AY16" s="937"/>
      <c r="AZ16" s="937"/>
      <c r="BA16" s="937"/>
      <c r="BB16" s="937"/>
      <c r="BC16" s="945"/>
      <c r="BE16" s="940" t="s">
        <v>18</v>
      </c>
      <c r="BF16" s="941"/>
      <c r="BG16" s="941"/>
      <c r="BH16" s="941"/>
      <c r="BI16" s="941"/>
      <c r="BJ16" s="941"/>
      <c r="BK16" s="941"/>
      <c r="BL16" s="941"/>
      <c r="BM16" s="941"/>
      <c r="BN16" s="942" t="str">
        <f>$K$16</f>
        <v/>
      </c>
      <c r="BO16" s="943"/>
      <c r="BP16" s="943"/>
      <c r="BQ16" s="943"/>
      <c r="BR16" s="943"/>
      <c r="BS16" s="943"/>
      <c r="BT16" s="943"/>
      <c r="BU16" s="943"/>
      <c r="BV16" s="943"/>
      <c r="BW16" s="943"/>
      <c r="BX16" s="943"/>
      <c r="BY16" s="943"/>
      <c r="BZ16" s="943"/>
      <c r="CA16" s="943"/>
      <c r="CB16" s="944"/>
      <c r="CC16" s="937" t="str">
        <f>$Z$16</f>
        <v/>
      </c>
      <c r="CD16" s="937"/>
      <c r="CE16" s="937"/>
      <c r="CF16" s="937"/>
      <c r="CG16" s="937"/>
      <c r="CH16" s="937"/>
      <c r="CI16" s="937"/>
      <c r="CJ16" s="937"/>
      <c r="CK16" s="937"/>
      <c r="CL16" s="937"/>
      <c r="CM16" s="937"/>
      <c r="CN16" s="937"/>
      <c r="CO16" s="937"/>
      <c r="CP16" s="937"/>
      <c r="CQ16" s="937"/>
      <c r="CR16" s="937" t="str">
        <f>$AO$16</f>
        <v/>
      </c>
      <c r="CS16" s="937"/>
      <c r="CT16" s="937"/>
      <c r="CU16" s="937"/>
      <c r="CV16" s="937"/>
      <c r="CW16" s="937"/>
      <c r="CX16" s="937"/>
      <c r="CY16" s="937"/>
      <c r="CZ16" s="937"/>
      <c r="DA16" s="937"/>
      <c r="DB16" s="937"/>
      <c r="DC16" s="937"/>
      <c r="DD16" s="937"/>
      <c r="DE16" s="937"/>
      <c r="DF16" s="945"/>
      <c r="DT16" s="1094" t="s">
        <v>536</v>
      </c>
      <c r="DU16" s="1094"/>
      <c r="DV16" s="1094"/>
      <c r="DW16" s="1094"/>
      <c r="DX16" s="1094"/>
      <c r="DY16" s="1093">
        <v>0</v>
      </c>
      <c r="DZ16" s="1093"/>
      <c r="EA16" s="1093"/>
      <c r="EB16" s="1094" t="s">
        <v>537</v>
      </c>
      <c r="EC16" s="1094"/>
      <c r="ED16" s="1094"/>
      <c r="EE16" s="1094"/>
      <c r="EF16" s="351"/>
      <c r="EG16" s="342" t="s">
        <v>538</v>
      </c>
      <c r="EH16" s="337"/>
      <c r="EI16" s="337"/>
      <c r="EJ16" s="337"/>
      <c r="EK16" s="337"/>
      <c r="EL16" s="337"/>
    </row>
    <row r="17" spans="1:142" ht="49.5" customHeight="1" thickBot="1">
      <c r="A17" s="15">
        <f>COUNTIF(K15:BC17,"×")+COUNTIF(K15,"")+COUNTIF(Z15,"")+COUNTIF(K16,"")+COUNTIF(Z16,"")+COUNTIF(AO16,"")++COUNTIF(K17,"")+COUNTIF(Z17,"")+COUNTIF(AO17,"")</f>
        <v>8</v>
      </c>
      <c r="B17" s="946" t="s">
        <v>19</v>
      </c>
      <c r="C17" s="947"/>
      <c r="D17" s="947"/>
      <c r="E17" s="947"/>
      <c r="F17" s="947"/>
      <c r="G17" s="947"/>
      <c r="H17" s="947"/>
      <c r="I17" s="947"/>
      <c r="J17" s="947"/>
      <c r="K17" s="948" t="str">
        <f>IF($B$39="","",IF($B$39=$B$17,T52,"-"))</f>
        <v/>
      </c>
      <c r="L17" s="949"/>
      <c r="M17" s="949"/>
      <c r="N17" s="949"/>
      <c r="O17" s="949"/>
      <c r="P17" s="949"/>
      <c r="Q17" s="949"/>
      <c r="R17" s="949"/>
      <c r="S17" s="949"/>
      <c r="T17" s="949"/>
      <c r="U17" s="949"/>
      <c r="V17" s="949"/>
      <c r="W17" s="949"/>
      <c r="X17" s="949"/>
      <c r="Y17" s="950"/>
      <c r="Z17" s="951" t="str">
        <f>IF($B$39="","",IF($B$39=$B$17,AI52,"-"))</f>
        <v/>
      </c>
      <c r="AA17" s="951"/>
      <c r="AB17" s="951"/>
      <c r="AC17" s="951"/>
      <c r="AD17" s="951"/>
      <c r="AE17" s="951"/>
      <c r="AF17" s="951"/>
      <c r="AG17" s="951"/>
      <c r="AH17" s="951"/>
      <c r="AI17" s="951"/>
      <c r="AJ17" s="951"/>
      <c r="AK17" s="951"/>
      <c r="AL17" s="951"/>
      <c r="AM17" s="951"/>
      <c r="AN17" s="951"/>
      <c r="AO17" s="951" t="str">
        <f>IF($B$39="","",IF($B$39=$B$17,AX52,"-"))</f>
        <v/>
      </c>
      <c r="AP17" s="951"/>
      <c r="AQ17" s="951"/>
      <c r="AR17" s="951"/>
      <c r="AS17" s="951"/>
      <c r="AT17" s="951"/>
      <c r="AU17" s="951"/>
      <c r="AV17" s="951"/>
      <c r="AW17" s="951"/>
      <c r="AX17" s="951"/>
      <c r="AY17" s="951"/>
      <c r="AZ17" s="951"/>
      <c r="BA17" s="951"/>
      <c r="BB17" s="951"/>
      <c r="BC17" s="952"/>
      <c r="BE17" s="946" t="s">
        <v>19</v>
      </c>
      <c r="BF17" s="947"/>
      <c r="BG17" s="947"/>
      <c r="BH17" s="947"/>
      <c r="BI17" s="947"/>
      <c r="BJ17" s="947"/>
      <c r="BK17" s="947"/>
      <c r="BL17" s="947"/>
      <c r="BM17" s="947"/>
      <c r="BN17" s="948" t="str">
        <f>$K$17</f>
        <v/>
      </c>
      <c r="BO17" s="949"/>
      <c r="BP17" s="949"/>
      <c r="BQ17" s="949"/>
      <c r="BR17" s="949"/>
      <c r="BS17" s="949"/>
      <c r="BT17" s="949"/>
      <c r="BU17" s="949"/>
      <c r="BV17" s="949"/>
      <c r="BW17" s="949"/>
      <c r="BX17" s="949"/>
      <c r="BY17" s="949"/>
      <c r="BZ17" s="949"/>
      <c r="CA17" s="949"/>
      <c r="CB17" s="950"/>
      <c r="CC17" s="951" t="str">
        <f>$Z$17</f>
        <v/>
      </c>
      <c r="CD17" s="951"/>
      <c r="CE17" s="951"/>
      <c r="CF17" s="951"/>
      <c r="CG17" s="951"/>
      <c r="CH17" s="951"/>
      <c r="CI17" s="951"/>
      <c r="CJ17" s="951"/>
      <c r="CK17" s="951"/>
      <c r="CL17" s="951"/>
      <c r="CM17" s="951"/>
      <c r="CN17" s="951"/>
      <c r="CO17" s="951"/>
      <c r="CP17" s="951"/>
      <c r="CQ17" s="951"/>
      <c r="CR17" s="951" t="str">
        <f>$AO$17</f>
        <v/>
      </c>
      <c r="CS17" s="951"/>
      <c r="CT17" s="951"/>
      <c r="CU17" s="951"/>
      <c r="CV17" s="951"/>
      <c r="CW17" s="951"/>
      <c r="CX17" s="951"/>
      <c r="CY17" s="951"/>
      <c r="CZ17" s="951"/>
      <c r="DA17" s="951"/>
      <c r="DB17" s="951"/>
      <c r="DC17" s="951"/>
      <c r="DD17" s="951"/>
      <c r="DE17" s="951"/>
      <c r="DF17" s="952"/>
      <c r="DT17" s="338"/>
      <c r="DU17" s="338"/>
      <c r="DV17" s="338"/>
      <c r="DW17" s="338"/>
      <c r="DX17" s="338"/>
      <c r="DY17" s="349"/>
      <c r="DZ17" s="349"/>
      <c r="EA17" s="349"/>
      <c r="EB17" s="338"/>
      <c r="EC17" s="338"/>
      <c r="ED17" s="338"/>
      <c r="EE17" s="338"/>
      <c r="EF17" s="353"/>
      <c r="EG17" s="338"/>
      <c r="EH17" s="338"/>
      <c r="EI17" s="338"/>
      <c r="EJ17" s="338"/>
      <c r="EK17" s="338"/>
      <c r="EL17" s="338"/>
    </row>
    <row r="18" spans="1:142" ht="21" customHeight="1">
      <c r="DT18" s="338"/>
      <c r="DU18" s="343"/>
      <c r="DV18" s="346"/>
      <c r="DW18" s="346"/>
      <c r="DX18" s="346"/>
      <c r="DY18" s="348"/>
      <c r="DZ18" s="348"/>
      <c r="EA18" s="348"/>
      <c r="EB18" s="346"/>
      <c r="EC18" s="346"/>
      <c r="ED18" s="346"/>
      <c r="EE18" s="346"/>
      <c r="EF18" s="352"/>
      <c r="EG18" s="346"/>
      <c r="EH18" s="346"/>
      <c r="EI18" s="346"/>
      <c r="EJ18" s="354"/>
      <c r="EK18" s="338"/>
      <c r="EL18" s="338"/>
    </row>
    <row r="19" spans="1:142" ht="36" customHeight="1">
      <c r="B19" s="959" t="str">
        <f>IF(A17&gt;0,"未達項目あり","評価の結果、上記の者を　とび技能者　"&amp;B39&amp;"  として認定します。")</f>
        <v>未達項目あり</v>
      </c>
      <c r="C19" s="959"/>
      <c r="D19" s="959"/>
      <c r="E19" s="959"/>
      <c r="F19" s="959"/>
      <c r="G19" s="959"/>
      <c r="H19" s="959"/>
      <c r="I19" s="959"/>
      <c r="J19" s="959"/>
      <c r="K19" s="959"/>
      <c r="L19" s="959"/>
      <c r="M19" s="959"/>
      <c r="N19" s="959"/>
      <c r="O19" s="959"/>
      <c r="P19" s="959"/>
      <c r="Q19" s="959"/>
      <c r="R19" s="959"/>
      <c r="S19" s="959"/>
      <c r="T19" s="959"/>
      <c r="U19" s="959"/>
      <c r="V19" s="959"/>
      <c r="W19" s="959"/>
      <c r="X19" s="959"/>
      <c r="Y19" s="959"/>
      <c r="Z19" s="959"/>
      <c r="AA19" s="959"/>
      <c r="AB19" s="959"/>
      <c r="AC19" s="959"/>
      <c r="AD19" s="959"/>
      <c r="AE19" s="959"/>
      <c r="AF19" s="959"/>
      <c r="AG19" s="959"/>
      <c r="AH19" s="959"/>
      <c r="AI19" s="959"/>
      <c r="AJ19" s="959"/>
      <c r="AK19" s="959"/>
      <c r="AL19" s="959"/>
      <c r="AM19" s="959"/>
      <c r="AN19" s="959"/>
      <c r="AO19" s="959"/>
      <c r="AP19" s="959"/>
      <c r="AQ19" s="959"/>
      <c r="AR19" s="959"/>
      <c r="AS19" s="959"/>
      <c r="AT19" s="959"/>
      <c r="AU19" s="959"/>
      <c r="AV19" s="959"/>
      <c r="AW19" s="959"/>
      <c r="AX19" s="959"/>
      <c r="AY19" s="959"/>
      <c r="AZ19" s="959"/>
      <c r="BA19" s="959"/>
      <c r="BB19" s="959"/>
      <c r="BC19" s="959"/>
      <c r="BE19" s="959" t="str">
        <f>$B$19</f>
        <v>未達項目あり</v>
      </c>
      <c r="BF19" s="959"/>
      <c r="BG19" s="959"/>
      <c r="BH19" s="959"/>
      <c r="BI19" s="959"/>
      <c r="BJ19" s="959"/>
      <c r="BK19" s="959"/>
      <c r="BL19" s="959"/>
      <c r="BM19" s="959"/>
      <c r="BN19" s="959"/>
      <c r="BO19" s="959"/>
      <c r="BP19" s="959"/>
      <c r="BQ19" s="959"/>
      <c r="BR19" s="959"/>
      <c r="BS19" s="959"/>
      <c r="BT19" s="959"/>
      <c r="BU19" s="959"/>
      <c r="BV19" s="959"/>
      <c r="BW19" s="959"/>
      <c r="BX19" s="959"/>
      <c r="BY19" s="959"/>
      <c r="BZ19" s="959"/>
      <c r="CA19" s="959"/>
      <c r="CB19" s="959"/>
      <c r="CC19" s="959"/>
      <c r="CD19" s="959"/>
      <c r="CE19" s="959"/>
      <c r="CF19" s="959"/>
      <c r="CG19" s="959"/>
      <c r="CH19" s="959"/>
      <c r="CI19" s="959"/>
      <c r="CJ19" s="959"/>
      <c r="CK19" s="959"/>
      <c r="CL19" s="959"/>
      <c r="CM19" s="959"/>
      <c r="CN19" s="959"/>
      <c r="CO19" s="959"/>
      <c r="CP19" s="959"/>
      <c r="CQ19" s="959"/>
      <c r="CR19" s="959"/>
      <c r="CS19" s="959"/>
      <c r="CT19" s="959"/>
      <c r="CU19" s="959"/>
      <c r="CV19" s="959"/>
      <c r="CW19" s="959"/>
      <c r="CX19" s="959"/>
      <c r="CY19" s="959"/>
      <c r="CZ19" s="959"/>
      <c r="DA19" s="959"/>
      <c r="DB19" s="959"/>
      <c r="DC19" s="959"/>
      <c r="DD19" s="959"/>
      <c r="DE19" s="959"/>
      <c r="DF19" s="959"/>
      <c r="DT19" s="338"/>
      <c r="DU19" s="929" t="s">
        <v>539</v>
      </c>
      <c r="DV19" s="930"/>
      <c r="DW19" s="930"/>
      <c r="DX19" s="930"/>
      <c r="DY19" s="930"/>
      <c r="DZ19" s="931">
        <v>0</v>
      </c>
      <c r="EA19" s="931"/>
      <c r="EB19" s="931"/>
      <c r="EC19" s="931"/>
      <c r="ED19" s="931"/>
      <c r="EE19" s="931"/>
      <c r="EF19" s="931"/>
      <c r="EG19" s="931"/>
      <c r="EH19" s="931"/>
      <c r="EI19" s="931"/>
      <c r="EJ19" s="932"/>
      <c r="EK19" s="349"/>
      <c r="EL19" s="338"/>
    </row>
    <row r="20" spans="1:142" ht="13.9" customHeight="1">
      <c r="DT20" s="338"/>
      <c r="DU20" s="344"/>
      <c r="DV20" s="338"/>
      <c r="DW20" s="338"/>
      <c r="DX20" s="338"/>
      <c r="DY20" s="338"/>
      <c r="DZ20" s="357"/>
      <c r="EA20" s="357"/>
      <c r="EB20" s="357"/>
      <c r="EC20" s="357"/>
      <c r="ED20" s="357"/>
      <c r="EE20" s="357"/>
      <c r="EF20" s="357"/>
      <c r="EG20" s="357"/>
      <c r="EH20" s="357"/>
      <c r="EI20" s="357"/>
      <c r="EJ20" s="358"/>
      <c r="EK20" s="349"/>
      <c r="EL20" s="338"/>
    </row>
    <row r="21" spans="1:142" ht="18.600000000000001" customHeight="1">
      <c r="B21" s="200"/>
      <c r="C21" s="200"/>
      <c r="D21" s="200"/>
      <c r="E21" s="200"/>
      <c r="F21" s="200"/>
      <c r="G21" s="200"/>
      <c r="H21" s="200"/>
      <c r="I21" s="200"/>
      <c r="J21" s="200"/>
      <c r="K21" s="200"/>
      <c r="L21" s="200"/>
      <c r="M21" s="200"/>
      <c r="N21" s="200"/>
      <c r="O21" s="200"/>
      <c r="P21" s="200"/>
      <c r="Q21" s="200"/>
      <c r="R21" s="200"/>
      <c r="S21" s="200"/>
      <c r="T21" s="200"/>
      <c r="U21" s="200"/>
      <c r="V21" s="200"/>
      <c r="W21" s="200"/>
      <c r="X21" s="200"/>
      <c r="Y21" s="200"/>
      <c r="Z21" s="200"/>
      <c r="AA21" s="200"/>
      <c r="AB21" s="200"/>
      <c r="AC21" s="200"/>
      <c r="AD21" s="200"/>
      <c r="AE21" s="200"/>
      <c r="AF21" s="200"/>
      <c r="AG21" s="200"/>
      <c r="AH21" s="200"/>
      <c r="AI21" s="200"/>
      <c r="AJ21" s="200"/>
      <c r="AK21" s="200"/>
      <c r="AL21" s="953">
        <f ca="1">TODAY()</f>
        <v>46112</v>
      </c>
      <c r="AM21" s="953"/>
      <c r="AN21" s="953"/>
      <c r="AO21" s="953"/>
      <c r="AP21" s="953"/>
      <c r="AQ21" s="953"/>
      <c r="AR21" s="953"/>
      <c r="AS21" s="953"/>
      <c r="AT21" s="953"/>
      <c r="AU21" s="953"/>
      <c r="AV21" s="953"/>
      <c r="AW21" s="953"/>
      <c r="AX21" s="953"/>
      <c r="AY21" s="953"/>
      <c r="AZ21" s="953"/>
      <c r="BA21" s="199"/>
      <c r="BB21" s="199"/>
      <c r="BC21" s="199"/>
      <c r="BE21" s="200"/>
      <c r="BF21" s="200"/>
      <c r="BG21" s="200"/>
      <c r="BH21" s="200"/>
      <c r="BI21" s="200"/>
      <c r="BJ21" s="200"/>
      <c r="BK21" s="200"/>
      <c r="BL21" s="200"/>
      <c r="BM21" s="200"/>
      <c r="BN21" s="200"/>
      <c r="BO21" s="200"/>
      <c r="BP21" s="200"/>
      <c r="BQ21" s="200"/>
      <c r="BR21" s="200"/>
      <c r="BS21" s="200"/>
      <c r="BT21" s="200"/>
      <c r="BU21" s="200"/>
      <c r="BV21" s="200"/>
      <c r="BW21" s="200"/>
      <c r="BX21" s="200"/>
      <c r="BY21" s="200"/>
      <c r="BZ21" s="200"/>
      <c r="CA21" s="200"/>
      <c r="CB21" s="200"/>
      <c r="CC21" s="200"/>
      <c r="CD21" s="200"/>
      <c r="CE21" s="200"/>
      <c r="CF21" s="200"/>
      <c r="CG21" s="200"/>
      <c r="CH21" s="200"/>
      <c r="CI21" s="200"/>
      <c r="CJ21" s="200"/>
      <c r="CK21" s="200"/>
      <c r="CL21" s="200"/>
      <c r="CM21" s="200"/>
      <c r="CN21" s="200"/>
      <c r="CO21" s="953">
        <f ca="1">TODAY()</f>
        <v>46112</v>
      </c>
      <c r="CP21" s="953"/>
      <c r="CQ21" s="953"/>
      <c r="CR21" s="953"/>
      <c r="CS21" s="953"/>
      <c r="CT21" s="953"/>
      <c r="CU21" s="953"/>
      <c r="CV21" s="953"/>
      <c r="CW21" s="953"/>
      <c r="CX21" s="953"/>
      <c r="CY21" s="953"/>
      <c r="CZ21" s="953"/>
      <c r="DA21" s="953"/>
      <c r="DB21" s="953"/>
      <c r="DC21" s="953"/>
      <c r="DD21" s="199"/>
      <c r="DE21" s="199"/>
      <c r="DF21" s="199"/>
      <c r="DT21" s="338"/>
      <c r="DU21" s="929" t="s">
        <v>540</v>
      </c>
      <c r="DV21" s="930"/>
      <c r="DW21" s="930"/>
      <c r="DX21" s="930"/>
      <c r="DY21" s="930"/>
      <c r="DZ21" s="931">
        <v>0</v>
      </c>
      <c r="EA21" s="931"/>
      <c r="EB21" s="931"/>
      <c r="EC21" s="931"/>
      <c r="ED21" s="931"/>
      <c r="EE21" s="931"/>
      <c r="EF21" s="931"/>
      <c r="EG21" s="931"/>
      <c r="EH21" s="931"/>
      <c r="EI21" s="931"/>
      <c r="EJ21" s="932"/>
      <c r="EK21" s="349"/>
      <c r="EL21" s="338"/>
    </row>
    <row r="22" spans="1:142" ht="6" customHeight="1">
      <c r="B22" s="954"/>
      <c r="C22" s="954"/>
      <c r="D22" s="954"/>
      <c r="E22" s="954"/>
      <c r="F22" s="954"/>
      <c r="G22" s="954"/>
      <c r="H22" s="954"/>
      <c r="I22" s="954"/>
      <c r="J22" s="954"/>
      <c r="K22" s="954"/>
      <c r="L22" s="954"/>
      <c r="M22" s="954"/>
      <c r="N22" s="954"/>
      <c r="O22" s="954"/>
      <c r="P22" s="954"/>
      <c r="Q22" s="954"/>
      <c r="R22" s="954"/>
      <c r="S22" s="954"/>
      <c r="T22" s="954"/>
      <c r="U22" s="954"/>
      <c r="V22" s="954"/>
      <c r="W22" s="954"/>
      <c r="X22" s="954"/>
      <c r="Y22" s="954"/>
      <c r="Z22" s="954"/>
      <c r="AA22" s="954"/>
      <c r="AB22" s="954"/>
      <c r="AC22" s="954"/>
      <c r="AD22" s="954"/>
      <c r="AE22" s="954"/>
      <c r="AF22" s="954"/>
      <c r="AG22" s="954"/>
      <c r="AH22" s="954"/>
      <c r="AI22" s="954"/>
      <c r="AJ22" s="954"/>
      <c r="AK22" s="954"/>
      <c r="AL22" s="954"/>
      <c r="AM22" s="954"/>
      <c r="AN22" s="954"/>
      <c r="AO22" s="954"/>
      <c r="AP22" s="954"/>
      <c r="AQ22" s="954"/>
      <c r="AR22" s="954"/>
      <c r="AS22" s="954"/>
      <c r="AT22" s="954"/>
      <c r="AU22" s="954"/>
      <c r="AV22" s="954"/>
      <c r="AW22" s="954"/>
      <c r="AX22" s="954"/>
      <c r="AY22" s="954"/>
      <c r="AZ22" s="954"/>
      <c r="BA22" s="954"/>
      <c r="BB22" s="954"/>
      <c r="BC22" s="954"/>
      <c r="BE22" s="954"/>
      <c r="BF22" s="954"/>
      <c r="BG22" s="954"/>
      <c r="BH22" s="954"/>
      <c r="BI22" s="954"/>
      <c r="BJ22" s="954"/>
      <c r="BK22" s="954"/>
      <c r="BL22" s="954"/>
      <c r="BM22" s="954"/>
      <c r="BN22" s="954"/>
      <c r="BO22" s="954"/>
      <c r="BP22" s="954"/>
      <c r="BQ22" s="954"/>
      <c r="BR22" s="954"/>
      <c r="BS22" s="954"/>
      <c r="BT22" s="954"/>
      <c r="BU22" s="954"/>
      <c r="BV22" s="954"/>
      <c r="BW22" s="954"/>
      <c r="BX22" s="954"/>
      <c r="BY22" s="954"/>
      <c r="BZ22" s="954"/>
      <c r="CA22" s="954"/>
      <c r="CB22" s="954"/>
      <c r="CC22" s="954"/>
      <c r="CD22" s="954"/>
      <c r="CE22" s="954"/>
      <c r="CF22" s="954"/>
      <c r="CG22" s="954"/>
      <c r="CH22" s="954"/>
      <c r="CI22" s="954"/>
      <c r="CJ22" s="954"/>
      <c r="CK22" s="954"/>
      <c r="CL22" s="954"/>
      <c r="CM22" s="954"/>
      <c r="CN22" s="954"/>
      <c r="CO22" s="954"/>
      <c r="CP22" s="954"/>
      <c r="CQ22" s="954"/>
      <c r="CR22" s="954"/>
      <c r="CS22" s="954"/>
      <c r="CT22" s="954"/>
      <c r="CU22" s="954"/>
      <c r="CV22" s="954"/>
      <c r="CW22" s="954"/>
      <c r="CX22" s="954"/>
      <c r="CY22" s="954"/>
      <c r="CZ22" s="954"/>
      <c r="DA22" s="954"/>
      <c r="DB22" s="954"/>
      <c r="DC22" s="954"/>
      <c r="DD22" s="954"/>
      <c r="DE22" s="954"/>
      <c r="DF22" s="954"/>
      <c r="DT22" s="338"/>
      <c r="DU22" s="344"/>
      <c r="DV22" s="338"/>
      <c r="DW22" s="338"/>
      <c r="DX22" s="338"/>
      <c r="DY22" s="338"/>
      <c r="DZ22" s="357"/>
      <c r="EA22" s="357"/>
      <c r="EB22" s="357"/>
      <c r="EC22" s="357"/>
      <c r="ED22" s="357"/>
      <c r="EE22" s="357"/>
      <c r="EF22" s="357"/>
      <c r="EG22" s="357"/>
      <c r="EH22" s="357"/>
      <c r="EI22" s="357"/>
      <c r="EJ22" s="358"/>
      <c r="EK22" s="349"/>
      <c r="EL22" s="338"/>
    </row>
    <row r="23" spans="1:142" s="147" customFormat="1" ht="25.15" customHeight="1">
      <c r="B23" s="960"/>
      <c r="C23" s="961"/>
      <c r="D23" s="961"/>
      <c r="E23" s="961"/>
      <c r="F23" s="961"/>
      <c r="G23" s="961"/>
      <c r="H23" s="961"/>
      <c r="I23" s="961"/>
      <c r="J23" s="961"/>
      <c r="K23" s="961"/>
      <c r="L23" s="961"/>
      <c r="M23" s="961"/>
      <c r="N23" s="961"/>
      <c r="O23" s="961"/>
      <c r="P23" s="961"/>
      <c r="Q23" s="961"/>
      <c r="R23" s="961"/>
      <c r="S23" s="961"/>
      <c r="T23" s="961"/>
      <c r="U23" s="961"/>
      <c r="V23" s="961"/>
      <c r="W23" s="961"/>
      <c r="X23" s="961"/>
      <c r="Y23" s="961"/>
      <c r="Z23" s="961"/>
      <c r="AA23" s="961"/>
      <c r="AB23" s="961"/>
      <c r="AC23" s="961"/>
      <c r="AD23" s="961"/>
      <c r="AE23" s="961"/>
      <c r="AF23" s="961"/>
      <c r="AG23" s="961"/>
      <c r="AH23" s="961"/>
      <c r="AI23" s="961"/>
      <c r="AJ23" s="961"/>
      <c r="AK23" s="961"/>
      <c r="AL23" s="961"/>
      <c r="AM23" s="961"/>
      <c r="AN23" s="961"/>
      <c r="AO23" s="961"/>
      <c r="AP23" s="961"/>
      <c r="AQ23" s="961"/>
      <c r="AR23" s="961"/>
      <c r="AS23" s="961"/>
      <c r="AT23" s="961"/>
      <c r="AU23" s="961"/>
      <c r="AV23" s="961"/>
      <c r="AW23" s="961"/>
      <c r="AX23" s="961"/>
      <c r="AY23" s="961"/>
      <c r="AZ23" s="961"/>
      <c r="BA23" s="962"/>
      <c r="BB23" s="962"/>
      <c r="BC23" s="963"/>
      <c r="BE23" s="955" t="s">
        <v>229</v>
      </c>
      <c r="BF23" s="955"/>
      <c r="BG23" s="955"/>
      <c r="BH23" s="955"/>
      <c r="BI23" s="955"/>
      <c r="BJ23" s="955"/>
      <c r="BK23" s="955"/>
      <c r="BL23" s="955"/>
      <c r="BM23" s="955"/>
      <c r="BN23" s="955"/>
      <c r="BO23" s="955"/>
      <c r="BP23" s="955"/>
      <c r="BQ23" s="955"/>
      <c r="BR23" s="955"/>
      <c r="BS23" s="955"/>
      <c r="BT23" s="955"/>
      <c r="BU23" s="955"/>
      <c r="BV23" s="955"/>
      <c r="BW23" s="955"/>
      <c r="BX23" s="955"/>
      <c r="BY23" s="955"/>
      <c r="BZ23" s="955"/>
      <c r="CA23" s="955"/>
      <c r="CB23" s="955"/>
      <c r="CC23" s="955"/>
      <c r="CD23" s="955"/>
      <c r="CE23" s="955"/>
      <c r="CF23" s="955"/>
      <c r="CG23" s="955"/>
      <c r="CH23" s="955"/>
      <c r="CI23" s="955"/>
      <c r="CJ23" s="955"/>
      <c r="CK23" s="955"/>
      <c r="CL23" s="955"/>
      <c r="CM23" s="955"/>
      <c r="CN23" s="955"/>
      <c r="CO23" s="955"/>
      <c r="CP23" s="955"/>
      <c r="CQ23" s="955"/>
      <c r="CR23" s="955"/>
      <c r="CS23" s="955"/>
      <c r="CT23" s="955"/>
      <c r="CU23" s="955"/>
      <c r="CV23" s="955"/>
      <c r="CW23" s="955"/>
      <c r="CX23" s="955"/>
      <c r="CY23" s="955"/>
      <c r="CZ23" s="955"/>
      <c r="DA23" s="955"/>
      <c r="DB23" s="955"/>
      <c r="DC23" s="955"/>
      <c r="DD23" s="201"/>
      <c r="DE23" s="201"/>
      <c r="DF23" s="201"/>
      <c r="DT23" s="338"/>
      <c r="DU23" s="929" t="s">
        <v>541</v>
      </c>
      <c r="DV23" s="930"/>
      <c r="DW23" s="930"/>
      <c r="DX23" s="930"/>
      <c r="DY23" s="930"/>
      <c r="DZ23" s="931">
        <v>0</v>
      </c>
      <c r="EA23" s="931"/>
      <c r="EB23" s="931"/>
      <c r="EC23" s="931"/>
      <c r="ED23" s="931"/>
      <c r="EE23" s="931"/>
      <c r="EF23" s="931"/>
      <c r="EG23" s="931"/>
      <c r="EH23" s="931"/>
      <c r="EI23" s="931"/>
      <c r="EJ23" s="932"/>
      <c r="EK23" s="349"/>
      <c r="EL23" s="338"/>
    </row>
    <row r="24" spans="1:142" s="147" customFormat="1" ht="25.15" customHeight="1">
      <c r="B24" s="964"/>
      <c r="C24" s="965"/>
      <c r="D24" s="965"/>
      <c r="E24" s="965"/>
      <c r="F24" s="965"/>
      <c r="G24" s="965"/>
      <c r="H24" s="965"/>
      <c r="I24" s="965"/>
      <c r="J24" s="965"/>
      <c r="K24" s="965"/>
      <c r="L24" s="965"/>
      <c r="M24" s="965"/>
      <c r="N24" s="965"/>
      <c r="O24" s="965"/>
      <c r="P24" s="965"/>
      <c r="Q24" s="965"/>
      <c r="R24" s="965"/>
      <c r="S24" s="965"/>
      <c r="T24" s="965"/>
      <c r="U24" s="965"/>
      <c r="V24" s="965"/>
      <c r="W24" s="965"/>
      <c r="X24" s="965"/>
      <c r="Y24" s="965"/>
      <c r="Z24" s="965"/>
      <c r="AA24" s="965"/>
      <c r="AB24" s="965"/>
      <c r="AC24" s="965"/>
      <c r="AD24" s="965"/>
      <c r="AE24" s="965"/>
      <c r="AF24" s="965"/>
      <c r="AG24" s="965"/>
      <c r="AH24" s="965"/>
      <c r="AI24" s="965"/>
      <c r="AJ24" s="965"/>
      <c r="AK24" s="965"/>
      <c r="AL24" s="965"/>
      <c r="AM24" s="965"/>
      <c r="AN24" s="965"/>
      <c r="AO24" s="965"/>
      <c r="AP24" s="965"/>
      <c r="AQ24" s="965"/>
      <c r="AR24" s="965"/>
      <c r="AS24" s="965"/>
      <c r="AT24" s="965"/>
      <c r="AU24" s="965"/>
      <c r="AV24" s="965"/>
      <c r="AW24" s="965"/>
      <c r="AX24" s="965"/>
      <c r="AY24" s="965"/>
      <c r="AZ24" s="965"/>
      <c r="BA24" s="965"/>
      <c r="BB24" s="965"/>
      <c r="BC24" s="966"/>
      <c r="BE24" s="955" t="s">
        <v>230</v>
      </c>
      <c r="BF24" s="955"/>
      <c r="BG24" s="955"/>
      <c r="BH24" s="955"/>
      <c r="BI24" s="955"/>
      <c r="BJ24" s="955"/>
      <c r="BK24" s="955"/>
      <c r="BL24" s="955"/>
      <c r="BM24" s="955"/>
      <c r="BN24" s="955"/>
      <c r="BO24" s="955"/>
      <c r="BP24" s="955"/>
      <c r="BQ24" s="955"/>
      <c r="BR24" s="955"/>
      <c r="BS24" s="955"/>
      <c r="BT24" s="955"/>
      <c r="BU24" s="955"/>
      <c r="BV24" s="955"/>
      <c r="BW24" s="955"/>
      <c r="BX24" s="955"/>
      <c r="BY24" s="955"/>
      <c r="BZ24" s="955"/>
      <c r="CA24" s="955"/>
      <c r="CB24" s="955"/>
      <c r="CC24" s="955"/>
      <c r="CD24" s="955"/>
      <c r="CE24" s="955"/>
      <c r="CF24" s="955"/>
      <c r="CG24" s="955"/>
      <c r="CH24" s="955"/>
      <c r="CI24" s="955"/>
      <c r="CJ24" s="955"/>
      <c r="CK24" s="955"/>
      <c r="CL24" s="955"/>
      <c r="CM24" s="955"/>
      <c r="CN24" s="955"/>
      <c r="CO24" s="955"/>
      <c r="CP24" s="955"/>
      <c r="CQ24" s="955"/>
      <c r="CR24" s="955"/>
      <c r="CS24" s="955"/>
      <c r="CT24" s="955"/>
      <c r="CU24" s="955"/>
      <c r="CV24" s="955"/>
      <c r="CW24" s="955"/>
      <c r="CX24" s="955"/>
      <c r="CY24" s="955"/>
      <c r="CZ24" s="955"/>
      <c r="DA24" s="955"/>
      <c r="DB24" s="955"/>
      <c r="DC24" s="955"/>
      <c r="DD24" s="201"/>
      <c r="DE24" s="201"/>
      <c r="DF24" s="201"/>
      <c r="DT24" s="338"/>
      <c r="DU24" s="344"/>
      <c r="DV24" s="338"/>
      <c r="DW24" s="338"/>
      <c r="DX24" s="338"/>
      <c r="DY24" s="338"/>
      <c r="DZ24" s="357"/>
      <c r="EA24" s="357"/>
      <c r="EB24" s="357"/>
      <c r="EC24" s="357"/>
      <c r="ED24" s="357"/>
      <c r="EE24" s="357"/>
      <c r="EF24" s="357"/>
      <c r="EG24" s="357"/>
      <c r="EH24" s="357"/>
      <c r="EI24" s="357"/>
      <c r="EJ24" s="358"/>
      <c r="EK24" s="349"/>
      <c r="EL24" s="338"/>
    </row>
    <row r="25" spans="1:142" s="147" customFormat="1" ht="20.85" customHeight="1">
      <c r="B25" s="172"/>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201"/>
      <c r="BB25" s="201"/>
      <c r="BC25" s="398" t="str">
        <f>様式１!AW5</f>
        <v>Ver.260401</v>
      </c>
      <c r="BE25" s="172"/>
      <c r="BF25" s="172"/>
      <c r="BG25" s="172"/>
      <c r="BH25" s="172"/>
      <c r="BI25" s="172"/>
      <c r="BJ25" s="172"/>
      <c r="BK25" s="172"/>
      <c r="BL25" s="172"/>
      <c r="BM25" s="172"/>
      <c r="BN25" s="172"/>
      <c r="BO25" s="172"/>
      <c r="BP25" s="172"/>
      <c r="BQ25" s="172"/>
      <c r="BR25" s="172"/>
      <c r="BS25" s="172"/>
      <c r="BT25" s="172"/>
      <c r="BU25" s="172"/>
      <c r="BV25" s="172"/>
      <c r="BW25" s="172"/>
      <c r="BX25" s="172"/>
      <c r="BY25" s="172"/>
      <c r="BZ25" s="172"/>
      <c r="CA25" s="172"/>
      <c r="CB25" s="172"/>
      <c r="CC25" s="172"/>
      <c r="CD25" s="172"/>
      <c r="CE25" s="172"/>
      <c r="CF25" s="172"/>
      <c r="CG25" s="172"/>
      <c r="CH25" s="172"/>
      <c r="CI25" s="172"/>
      <c r="CJ25" s="172"/>
      <c r="CK25" s="172"/>
      <c r="CL25" s="172"/>
      <c r="CM25" s="172"/>
      <c r="CN25" s="172"/>
      <c r="CO25" s="172"/>
      <c r="CP25" s="172"/>
      <c r="CQ25" s="172"/>
      <c r="CR25" s="172"/>
      <c r="CS25" s="172"/>
      <c r="CT25" s="172"/>
      <c r="CU25" s="172"/>
      <c r="CV25" s="172"/>
      <c r="CW25" s="172"/>
      <c r="CX25" s="172"/>
      <c r="CY25" s="172"/>
      <c r="CZ25" s="172"/>
      <c r="DA25" s="172"/>
      <c r="DB25" s="172"/>
      <c r="DC25" s="172"/>
      <c r="DD25" s="201"/>
      <c r="DE25" s="201"/>
      <c r="DF25" s="201"/>
      <c r="DT25" s="338"/>
      <c r="DU25" s="344"/>
      <c r="DV25" s="338"/>
      <c r="DW25" s="338"/>
      <c r="DX25" s="338"/>
      <c r="DY25" s="338"/>
      <c r="DZ25" s="357"/>
      <c r="EA25" s="357"/>
      <c r="EB25" s="357"/>
      <c r="EC25" s="357"/>
      <c r="ED25" s="357"/>
      <c r="EE25" s="357"/>
      <c r="EF25" s="357"/>
      <c r="EG25" s="357"/>
      <c r="EH25" s="357"/>
      <c r="EI25" s="357"/>
      <c r="EJ25" s="358"/>
      <c r="EK25" s="349"/>
      <c r="EL25" s="338"/>
    </row>
    <row r="26" spans="1:142" s="147" customFormat="1" ht="20.25" customHeight="1">
      <c r="B26" s="1044" t="s">
        <v>687</v>
      </c>
      <c r="C26" s="1045"/>
      <c r="D26" s="1045"/>
      <c r="E26" s="1045"/>
      <c r="F26" s="1045"/>
      <c r="G26" s="1045"/>
      <c r="H26" s="1045"/>
      <c r="I26" s="1045"/>
      <c r="J26" s="1045"/>
      <c r="K26" s="1045"/>
      <c r="L26" s="1046"/>
      <c r="M26" s="1044" t="s">
        <v>688</v>
      </c>
      <c r="N26" s="1045"/>
      <c r="O26" s="1045"/>
      <c r="P26" s="1045"/>
      <c r="Q26" s="1045"/>
      <c r="R26" s="1045"/>
      <c r="S26" s="1045"/>
      <c r="T26" s="1045"/>
      <c r="U26" s="1045"/>
      <c r="V26" s="1045"/>
      <c r="W26" s="1046"/>
      <c r="X26" s="1044" t="s">
        <v>575</v>
      </c>
      <c r="Y26" s="1045"/>
      <c r="Z26" s="1045"/>
      <c r="AA26" s="1045"/>
      <c r="AB26" s="1045"/>
      <c r="AC26" s="1045"/>
      <c r="AD26" s="1045"/>
      <c r="AE26" s="1045"/>
      <c r="AF26" s="1045"/>
      <c r="AG26" s="1045"/>
      <c r="AH26" s="1045"/>
      <c r="AI26" s="1045"/>
      <c r="AJ26" s="1045"/>
      <c r="AK26" s="1045"/>
      <c r="AL26" s="1045"/>
      <c r="AM26" s="1045"/>
      <c r="AN26" s="1046"/>
      <c r="AO26" s="1047">
        <f>AO2</f>
        <v>2501473</v>
      </c>
      <c r="AP26" s="1047"/>
      <c r="AQ26" s="1047"/>
      <c r="AR26" s="1047"/>
      <c r="AS26" s="1047"/>
      <c r="AT26" s="1047"/>
      <c r="AU26" s="1047"/>
      <c r="AV26" s="1047"/>
      <c r="AW26" s="1047"/>
      <c r="AX26" s="1047"/>
      <c r="AY26" s="1047"/>
      <c r="AZ26" s="1047"/>
      <c r="BA26" s="1047"/>
      <c r="BB26" s="1047"/>
      <c r="BC26" s="1047"/>
      <c r="BE26" s="172"/>
      <c r="BF26" s="172"/>
      <c r="BG26" s="172"/>
      <c r="BH26" s="172"/>
      <c r="BI26" s="172"/>
      <c r="BJ26" s="172"/>
      <c r="BK26" s="172"/>
      <c r="BL26" s="172"/>
      <c r="BM26" s="172"/>
      <c r="BN26" s="172"/>
      <c r="BO26" s="172"/>
      <c r="BP26" s="172"/>
      <c r="BQ26" s="172"/>
      <c r="BR26" s="172"/>
      <c r="BS26" s="172"/>
      <c r="BT26" s="172"/>
      <c r="BU26" s="172"/>
      <c r="BV26" s="172"/>
      <c r="BW26" s="172"/>
      <c r="BX26" s="172"/>
      <c r="BY26" s="172"/>
      <c r="BZ26" s="172"/>
      <c r="CA26" s="172"/>
      <c r="CB26" s="172"/>
      <c r="CC26" s="172"/>
      <c r="CD26" s="172"/>
      <c r="CE26" s="172"/>
      <c r="CF26" s="172"/>
      <c r="CG26" s="172"/>
      <c r="CH26" s="172"/>
      <c r="CI26" s="172"/>
      <c r="CJ26" s="172"/>
      <c r="CK26" s="172"/>
      <c r="CL26" s="172"/>
      <c r="CM26" s="172"/>
      <c r="CN26" s="172"/>
      <c r="CO26" s="172"/>
      <c r="CP26" s="172"/>
      <c r="CQ26" s="172"/>
      <c r="CR26" s="172"/>
      <c r="CS26" s="172"/>
      <c r="CT26" s="172"/>
      <c r="CU26" s="172"/>
      <c r="CV26" s="172"/>
      <c r="CW26" s="172"/>
      <c r="CX26" s="172"/>
      <c r="CY26" s="172"/>
      <c r="CZ26" s="172"/>
      <c r="DA26" s="172"/>
      <c r="DB26" s="172"/>
      <c r="DC26" s="172"/>
      <c r="DD26" s="201"/>
      <c r="DE26" s="201"/>
      <c r="DF26" s="201"/>
      <c r="DT26" s="338"/>
      <c r="DU26" s="344"/>
      <c r="DV26" s="338"/>
      <c r="DW26" s="338"/>
      <c r="DX26" s="338"/>
      <c r="DY26" s="338"/>
      <c r="DZ26" s="357"/>
      <c r="EA26" s="357"/>
      <c r="EB26" s="357"/>
      <c r="EC26" s="357"/>
      <c r="ED26" s="357"/>
      <c r="EE26" s="357"/>
      <c r="EF26" s="357"/>
      <c r="EG26" s="357"/>
      <c r="EH26" s="357"/>
      <c r="EI26" s="357"/>
      <c r="EJ26" s="358"/>
      <c r="EK26" s="349"/>
      <c r="EL26" s="338"/>
    </row>
    <row r="27" spans="1:142" s="147" customFormat="1" ht="55.35" customHeight="1">
      <c r="B27" s="1064"/>
      <c r="C27" s="1065"/>
      <c r="D27" s="1065"/>
      <c r="E27" s="1065"/>
      <c r="F27" s="1065"/>
      <c r="G27" s="1065"/>
      <c r="H27" s="1065"/>
      <c r="I27" s="1065"/>
      <c r="J27" s="1065"/>
      <c r="K27" s="1065"/>
      <c r="L27" s="1066"/>
      <c r="M27" s="1064"/>
      <c r="N27" s="1065"/>
      <c r="O27" s="1065"/>
      <c r="P27" s="1065"/>
      <c r="Q27" s="1065"/>
      <c r="R27" s="1065"/>
      <c r="S27" s="1065"/>
      <c r="T27" s="1065"/>
      <c r="U27" s="1065"/>
      <c r="V27" s="1065"/>
      <c r="W27" s="1066"/>
      <c r="X27" s="1048"/>
      <c r="Y27" s="1049"/>
      <c r="Z27" s="1049"/>
      <c r="AA27" s="1049"/>
      <c r="AB27" s="1049"/>
      <c r="AC27" s="1049"/>
      <c r="AD27" s="1049"/>
      <c r="AE27" s="1049"/>
      <c r="AF27" s="1049"/>
      <c r="AG27" s="1049"/>
      <c r="AH27" s="1049"/>
      <c r="AI27" s="1049"/>
      <c r="AJ27" s="1049"/>
      <c r="AK27" s="1049"/>
      <c r="AL27" s="1049"/>
      <c r="AM27" s="1049"/>
      <c r="AN27" s="1050"/>
      <c r="AO27" s="1047"/>
      <c r="AP27" s="1047"/>
      <c r="AQ27" s="1047"/>
      <c r="AR27" s="1047"/>
      <c r="AS27" s="1047"/>
      <c r="AT27" s="1047"/>
      <c r="AU27" s="1047"/>
      <c r="AV27" s="1047"/>
      <c r="AW27" s="1047"/>
      <c r="AX27" s="1047"/>
      <c r="AY27" s="1047"/>
      <c r="AZ27" s="1047"/>
      <c r="BA27" s="1047"/>
      <c r="BB27" s="1047"/>
      <c r="BC27" s="1047"/>
      <c r="BE27" s="172"/>
      <c r="BF27" s="172"/>
      <c r="BG27" s="172"/>
      <c r="BH27" s="172"/>
      <c r="BI27" s="172"/>
      <c r="BJ27" s="172"/>
      <c r="BK27" s="172"/>
      <c r="BL27" s="172"/>
      <c r="BM27" s="172"/>
      <c r="BN27" s="172"/>
      <c r="BO27" s="172"/>
      <c r="BP27" s="172"/>
      <c r="BQ27" s="172"/>
      <c r="BR27" s="172"/>
      <c r="BS27" s="172"/>
      <c r="BT27" s="172"/>
      <c r="BU27" s="172"/>
      <c r="BV27" s="172"/>
      <c r="BW27" s="172"/>
      <c r="BX27" s="172"/>
      <c r="BY27" s="172"/>
      <c r="BZ27" s="172"/>
      <c r="CA27" s="172"/>
      <c r="CB27" s="172"/>
      <c r="CC27" s="172"/>
      <c r="CD27" s="172"/>
      <c r="CE27" s="172"/>
      <c r="CF27" s="172"/>
      <c r="CG27" s="172"/>
      <c r="CH27" s="172"/>
      <c r="CI27" s="172"/>
      <c r="CJ27" s="172"/>
      <c r="CK27" s="172"/>
      <c r="CL27" s="172"/>
      <c r="CM27" s="172"/>
      <c r="CN27" s="172"/>
      <c r="CO27" s="172"/>
      <c r="CP27" s="172"/>
      <c r="CQ27" s="172"/>
      <c r="CR27" s="172"/>
      <c r="CS27" s="172"/>
      <c r="CT27" s="172"/>
      <c r="CU27" s="172"/>
      <c r="CV27" s="172"/>
      <c r="CW27" s="172"/>
      <c r="CX27" s="172"/>
      <c r="CY27" s="172"/>
      <c r="CZ27" s="172"/>
      <c r="DA27" s="172"/>
      <c r="DB27" s="172"/>
      <c r="DC27" s="172"/>
      <c r="DD27" s="201"/>
      <c r="DE27" s="201"/>
      <c r="DF27" s="201"/>
      <c r="DT27" s="338"/>
      <c r="DU27" s="344"/>
      <c r="DV27" s="338"/>
      <c r="DW27" s="338"/>
      <c r="DX27" s="338"/>
      <c r="DY27" s="338"/>
      <c r="DZ27" s="357"/>
      <c r="EA27" s="357"/>
      <c r="EB27" s="357"/>
      <c r="EC27" s="357"/>
      <c r="ED27" s="357"/>
      <c r="EE27" s="357"/>
      <c r="EF27" s="357"/>
      <c r="EG27" s="357"/>
      <c r="EH27" s="357"/>
      <c r="EI27" s="357"/>
      <c r="EJ27" s="358"/>
      <c r="EK27" s="349"/>
      <c r="EL27" s="338"/>
    </row>
    <row r="28" spans="1:142" s="147" customFormat="1" ht="25.15" customHeight="1">
      <c r="B28" s="172"/>
      <c r="C28" s="172"/>
      <c r="D28" s="172"/>
      <c r="E28" s="172"/>
      <c r="F28" s="172"/>
      <c r="G28" s="172"/>
      <c r="H28" s="172"/>
      <c r="I28" s="172"/>
      <c r="J28" s="172"/>
      <c r="K28" s="172"/>
      <c r="L28" s="172"/>
      <c r="M28" s="172"/>
      <c r="N28" s="172"/>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c r="AY28" s="172"/>
      <c r="AZ28" s="172"/>
      <c r="BA28" s="201"/>
      <c r="BB28" s="201"/>
      <c r="BC28" s="201"/>
      <c r="BE28" s="172"/>
      <c r="BF28" s="172"/>
      <c r="BG28" s="172"/>
      <c r="BH28" s="172"/>
      <c r="BI28" s="172"/>
      <c r="BJ28" s="172"/>
      <c r="BK28" s="172"/>
      <c r="BL28" s="172"/>
      <c r="BM28" s="172"/>
      <c r="BN28" s="172"/>
      <c r="BO28" s="172"/>
      <c r="BP28" s="172"/>
      <c r="BQ28" s="172"/>
      <c r="BR28" s="172"/>
      <c r="BS28" s="172"/>
      <c r="BT28" s="172"/>
      <c r="BU28" s="172"/>
      <c r="BV28" s="172"/>
      <c r="BW28" s="172"/>
      <c r="BX28" s="172"/>
      <c r="BY28" s="172"/>
      <c r="BZ28" s="172"/>
      <c r="CA28" s="172"/>
      <c r="CB28" s="172"/>
      <c r="CC28" s="172"/>
      <c r="CD28" s="172"/>
      <c r="CE28" s="172"/>
      <c r="CF28" s="172"/>
      <c r="CG28" s="172"/>
      <c r="CH28" s="172"/>
      <c r="CI28" s="172"/>
      <c r="CJ28" s="172"/>
      <c r="CK28" s="172"/>
      <c r="CL28" s="172"/>
      <c r="CM28" s="172"/>
      <c r="CN28" s="172"/>
      <c r="CO28" s="172"/>
      <c r="CP28" s="172"/>
      <c r="CQ28" s="172"/>
      <c r="CR28" s="172"/>
      <c r="CS28" s="172"/>
      <c r="CT28" s="172"/>
      <c r="CU28" s="172"/>
      <c r="CV28" s="172"/>
      <c r="CW28" s="172"/>
      <c r="CX28" s="172"/>
      <c r="CY28" s="172"/>
      <c r="CZ28" s="172"/>
      <c r="DA28" s="172"/>
      <c r="DB28" s="172"/>
      <c r="DC28" s="172"/>
      <c r="DD28" s="201"/>
      <c r="DE28" s="201"/>
      <c r="DF28" s="201"/>
      <c r="DT28" s="338"/>
      <c r="DU28" s="929" t="s">
        <v>542</v>
      </c>
      <c r="DV28" s="930"/>
      <c r="DW28" s="930"/>
      <c r="DX28" s="930"/>
      <c r="DY28" s="930"/>
      <c r="DZ28" s="931">
        <v>0</v>
      </c>
      <c r="EA28" s="931"/>
      <c r="EB28" s="931"/>
      <c r="EC28" s="931"/>
      <c r="ED28" s="931"/>
      <c r="EE28" s="931"/>
      <c r="EF28" s="931"/>
      <c r="EG28" s="931"/>
      <c r="EH28" s="931"/>
      <c r="EI28" s="931"/>
      <c r="EJ28" s="932"/>
      <c r="EK28" s="349"/>
      <c r="EL28" s="338"/>
    </row>
    <row r="29" spans="1:142" s="147" customFormat="1" ht="25.15" customHeight="1" thickBot="1">
      <c r="B29" s="203" t="s">
        <v>266</v>
      </c>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c r="AY29" s="172"/>
      <c r="AZ29" s="172"/>
      <c r="BA29" s="172"/>
      <c r="BB29" s="172"/>
      <c r="BC29" s="172"/>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T29" s="338"/>
      <c r="DU29" s="344"/>
      <c r="DV29" s="338"/>
      <c r="DW29" s="338"/>
      <c r="DX29" s="338"/>
      <c r="DY29" s="338"/>
      <c r="DZ29" s="357"/>
      <c r="EA29" s="357"/>
      <c r="EB29" s="357"/>
      <c r="EC29" s="357"/>
      <c r="ED29" s="357"/>
      <c r="EE29" s="357"/>
      <c r="EF29" s="357"/>
      <c r="EG29" s="357"/>
      <c r="EH29" s="357"/>
      <c r="EI29" s="357"/>
      <c r="EJ29" s="358"/>
      <c r="EK29" s="349"/>
      <c r="EL29" s="338"/>
    </row>
    <row r="30" spans="1:142" ht="27.75" customHeight="1">
      <c r="B30" s="982" t="s">
        <v>3</v>
      </c>
      <c r="C30" s="983"/>
      <c r="D30" s="983"/>
      <c r="E30" s="983"/>
      <c r="F30" s="983"/>
      <c r="G30" s="983"/>
      <c r="H30" s="983"/>
      <c r="I30" s="983"/>
      <c r="J30" s="983"/>
      <c r="K30" s="983"/>
      <c r="L30" s="983"/>
      <c r="M30" s="983"/>
      <c r="N30" s="983"/>
      <c r="O30" s="983"/>
      <c r="P30" s="983"/>
      <c r="Q30" s="983"/>
      <c r="R30" s="983"/>
      <c r="S30" s="983"/>
      <c r="T30" s="983"/>
      <c r="U30" s="983"/>
      <c r="V30" s="983"/>
      <c r="W30" s="983"/>
      <c r="X30" s="983"/>
      <c r="Y30" s="983"/>
      <c r="Z30" s="983"/>
      <c r="AA30" s="983"/>
      <c r="AB30" s="983"/>
      <c r="AC30" s="983"/>
      <c r="AD30" s="983"/>
      <c r="AE30" s="983"/>
      <c r="AF30" s="983"/>
      <c r="AG30" s="983"/>
      <c r="AH30" s="983"/>
      <c r="AI30" s="983"/>
      <c r="AJ30" s="983"/>
      <c r="AK30" s="983"/>
      <c r="AL30" s="983"/>
      <c r="AM30" s="983"/>
      <c r="AN30" s="983"/>
      <c r="AO30" s="983"/>
      <c r="AP30" s="983"/>
      <c r="AQ30" s="983"/>
      <c r="AR30" s="983"/>
      <c r="AS30" s="983"/>
      <c r="AT30" s="983"/>
      <c r="AU30" s="983"/>
      <c r="AV30" s="983"/>
      <c r="AW30" s="983"/>
      <c r="AX30" s="983"/>
      <c r="AY30" s="983"/>
      <c r="AZ30" s="983"/>
      <c r="BA30" s="983"/>
      <c r="BB30" s="983"/>
      <c r="BC30" s="984"/>
      <c r="DT30" s="338"/>
      <c r="DU30" s="929" t="s">
        <v>543</v>
      </c>
      <c r="DV30" s="930"/>
      <c r="DW30" s="930"/>
      <c r="DX30" s="930"/>
      <c r="DY30" s="930"/>
      <c r="DZ30" s="931" t="s">
        <v>544</v>
      </c>
      <c r="EA30" s="931"/>
      <c r="EB30" s="931"/>
      <c r="EC30" s="931"/>
      <c r="ED30" s="931"/>
      <c r="EE30" s="931"/>
      <c r="EF30" s="931"/>
      <c r="EG30" s="931"/>
      <c r="EH30" s="931"/>
      <c r="EI30" s="931"/>
      <c r="EJ30" s="932"/>
      <c r="EK30" s="349"/>
      <c r="EL30" s="338"/>
    </row>
    <row r="31" spans="1:142" ht="27" customHeight="1">
      <c r="B31" s="985" t="s">
        <v>4</v>
      </c>
      <c r="C31" s="600"/>
      <c r="D31" s="600"/>
      <c r="E31" s="600"/>
      <c r="F31" s="600"/>
      <c r="G31" s="600"/>
      <c r="H31" s="600"/>
      <c r="I31" s="986">
        <f>I9</f>
        <v>0</v>
      </c>
      <c r="J31" s="987"/>
      <c r="K31" s="987"/>
      <c r="L31" s="987"/>
      <c r="M31" s="987"/>
      <c r="N31" s="987"/>
      <c r="O31" s="987"/>
      <c r="P31" s="987"/>
      <c r="Q31" s="987"/>
      <c r="R31" s="987"/>
      <c r="S31" s="987"/>
      <c r="T31" s="987"/>
      <c r="U31" s="987"/>
      <c r="V31" s="987"/>
      <c r="W31" s="987"/>
      <c r="X31" s="987"/>
      <c r="Y31" s="987"/>
      <c r="Z31" s="987"/>
      <c r="AA31" s="987"/>
      <c r="AB31" s="987"/>
      <c r="AC31" s="987"/>
      <c r="AD31" s="987"/>
      <c r="AE31" s="987"/>
      <c r="AF31" s="987"/>
      <c r="AG31" s="988"/>
      <c r="AH31" s="663" t="s">
        <v>5</v>
      </c>
      <c r="AI31" s="664"/>
      <c r="AJ31" s="664"/>
      <c r="AK31" s="664"/>
      <c r="AL31" s="664"/>
      <c r="AM31" s="665"/>
      <c r="AN31" s="583" t="s">
        <v>26</v>
      </c>
      <c r="AO31" s="584"/>
      <c r="AP31" s="584"/>
      <c r="AQ31" s="584"/>
      <c r="AR31" s="584"/>
      <c r="AS31" s="584"/>
      <c r="AT31" s="584"/>
      <c r="AU31" s="584"/>
      <c r="AV31" s="584"/>
      <c r="AW31" s="584"/>
      <c r="AX31" s="584"/>
      <c r="AY31" s="584"/>
      <c r="AZ31" s="584"/>
      <c r="BA31" s="584"/>
      <c r="BB31" s="584"/>
      <c r="BC31" s="992"/>
      <c r="DT31" s="338"/>
      <c r="DU31" s="344"/>
      <c r="DV31" s="338"/>
      <c r="DW31" s="338"/>
      <c r="DX31" s="338"/>
      <c r="DY31" s="338"/>
      <c r="DZ31" s="357"/>
      <c r="EA31" s="357"/>
      <c r="EB31" s="357"/>
      <c r="EC31" s="357"/>
      <c r="ED31" s="357"/>
      <c r="EE31" s="357"/>
      <c r="EF31" s="357"/>
      <c r="EG31" s="357"/>
      <c r="EH31" s="357"/>
      <c r="EI31" s="357"/>
      <c r="EJ31" s="358"/>
      <c r="EK31" s="349"/>
      <c r="EL31" s="338"/>
    </row>
    <row r="32" spans="1:142" s="2" customFormat="1" ht="26.25" customHeight="1">
      <c r="B32" s="994" t="s">
        <v>6</v>
      </c>
      <c r="C32" s="602"/>
      <c r="D32" s="602"/>
      <c r="E32" s="602"/>
      <c r="F32" s="602"/>
      <c r="G32" s="602"/>
      <c r="H32" s="602"/>
      <c r="I32" s="996">
        <f>I10</f>
        <v>0</v>
      </c>
      <c r="J32" s="997"/>
      <c r="K32" s="997"/>
      <c r="L32" s="997"/>
      <c r="M32" s="997"/>
      <c r="N32" s="997"/>
      <c r="O32" s="997"/>
      <c r="P32" s="997"/>
      <c r="Q32" s="997"/>
      <c r="R32" s="997"/>
      <c r="S32" s="997"/>
      <c r="T32" s="997"/>
      <c r="U32" s="997"/>
      <c r="V32" s="997"/>
      <c r="W32" s="997"/>
      <c r="X32" s="997"/>
      <c r="Y32" s="997"/>
      <c r="Z32" s="997"/>
      <c r="AA32" s="997"/>
      <c r="AB32" s="997"/>
      <c r="AC32" s="997"/>
      <c r="AD32" s="997"/>
      <c r="AE32" s="997"/>
      <c r="AF32" s="997"/>
      <c r="AG32" s="998"/>
      <c r="AH32" s="666"/>
      <c r="AI32" s="667"/>
      <c r="AJ32" s="667"/>
      <c r="AK32" s="667"/>
      <c r="AL32" s="667"/>
      <c r="AM32" s="668"/>
      <c r="AN32" s="840"/>
      <c r="AO32" s="841"/>
      <c r="AP32" s="841"/>
      <c r="AQ32" s="841"/>
      <c r="AR32" s="841"/>
      <c r="AS32" s="841"/>
      <c r="AT32" s="841"/>
      <c r="AU32" s="841"/>
      <c r="AV32" s="841"/>
      <c r="AW32" s="841"/>
      <c r="AX32" s="841"/>
      <c r="AY32" s="841"/>
      <c r="AZ32" s="841"/>
      <c r="BA32" s="841"/>
      <c r="BB32" s="841"/>
      <c r="BC32" s="993"/>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T32" s="338"/>
      <c r="DU32" s="929" t="s">
        <v>545</v>
      </c>
      <c r="DV32" s="930"/>
      <c r="DW32" s="930"/>
      <c r="DX32" s="930"/>
      <c r="DY32" s="930"/>
      <c r="DZ32" s="931" t="s">
        <v>546</v>
      </c>
      <c r="EA32" s="931"/>
      <c r="EB32" s="931"/>
      <c r="EC32" s="931"/>
      <c r="ED32" s="931"/>
      <c r="EE32" s="931"/>
      <c r="EF32" s="931"/>
      <c r="EG32" s="931"/>
      <c r="EH32" s="931"/>
      <c r="EI32" s="931"/>
      <c r="EJ32" s="932"/>
      <c r="EK32" s="349"/>
      <c r="EL32" s="338"/>
    </row>
    <row r="33" spans="2:142" s="2" customFormat="1" ht="26.25" customHeight="1">
      <c r="B33" s="995"/>
      <c r="C33" s="604"/>
      <c r="D33" s="604"/>
      <c r="E33" s="604"/>
      <c r="F33" s="604"/>
      <c r="G33" s="604"/>
      <c r="H33" s="604"/>
      <c r="I33" s="999"/>
      <c r="J33" s="1000"/>
      <c r="K33" s="1000"/>
      <c r="L33" s="1000"/>
      <c r="M33" s="1000"/>
      <c r="N33" s="1000"/>
      <c r="O33" s="1000"/>
      <c r="P33" s="1000"/>
      <c r="Q33" s="1000"/>
      <c r="R33" s="1000"/>
      <c r="S33" s="1000"/>
      <c r="T33" s="1000"/>
      <c r="U33" s="1000"/>
      <c r="V33" s="1000"/>
      <c r="W33" s="1000"/>
      <c r="X33" s="1000"/>
      <c r="Y33" s="1000"/>
      <c r="Z33" s="1000"/>
      <c r="AA33" s="1000"/>
      <c r="AB33" s="1000"/>
      <c r="AC33" s="1000"/>
      <c r="AD33" s="1000"/>
      <c r="AE33" s="1000"/>
      <c r="AF33" s="1000"/>
      <c r="AG33" s="1001"/>
      <c r="AH33" s="666"/>
      <c r="AI33" s="667"/>
      <c r="AJ33" s="667"/>
      <c r="AK33" s="667"/>
      <c r="AL33" s="667"/>
      <c r="AM33" s="668"/>
      <c r="AN33" s="1058" t="s">
        <v>27</v>
      </c>
      <c r="AO33" s="1059"/>
      <c r="AP33" s="1059"/>
      <c r="AQ33" s="1059"/>
      <c r="AR33" s="1059"/>
      <c r="AS33" s="1059"/>
      <c r="AT33" s="1059"/>
      <c r="AU33" s="1059"/>
      <c r="AV33" s="1059"/>
      <c r="AW33" s="1059"/>
      <c r="AX33" s="1059"/>
      <c r="AY33" s="1059"/>
      <c r="AZ33" s="1059"/>
      <c r="BA33" s="1059"/>
      <c r="BB33" s="1059"/>
      <c r="BC33" s="1060"/>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T33" s="338"/>
      <c r="DU33" s="345"/>
      <c r="DV33" s="347"/>
      <c r="DW33" s="347"/>
      <c r="DX33" s="347"/>
      <c r="DY33" s="347"/>
      <c r="DZ33" s="350"/>
      <c r="EA33" s="350"/>
      <c r="EB33" s="350"/>
      <c r="EC33" s="350"/>
      <c r="ED33" s="350"/>
      <c r="EE33" s="350"/>
      <c r="EF33" s="350"/>
      <c r="EG33" s="350"/>
      <c r="EH33" s="350"/>
      <c r="EI33" s="350"/>
      <c r="EJ33" s="355"/>
      <c r="EK33" s="349"/>
      <c r="EL33" s="338"/>
    </row>
    <row r="34" spans="2:142" s="2" customFormat="1" ht="23.25" customHeight="1" thickBot="1">
      <c r="B34" s="1006" t="s">
        <v>7</v>
      </c>
      <c r="C34" s="1007"/>
      <c r="D34" s="1007"/>
      <c r="E34" s="1007"/>
      <c r="F34" s="1007"/>
      <c r="G34" s="1007"/>
      <c r="H34" s="1007"/>
      <c r="I34" s="933" t="str">
        <f>TEXT(様式１!I15,"0000")&amp;TEXT(様式１!Q15,"0000")&amp;TEXT(様式１!Y15,"0000")&amp;様式１!AG15</f>
        <v>00000000000021</v>
      </c>
      <c r="J34" s="934"/>
      <c r="K34" s="934"/>
      <c r="L34" s="934"/>
      <c r="M34" s="934"/>
      <c r="N34" s="934"/>
      <c r="O34" s="934"/>
      <c r="P34" s="934"/>
      <c r="Q34" s="935"/>
      <c r="R34" s="935"/>
      <c r="S34" s="935"/>
      <c r="T34" s="935"/>
      <c r="U34" s="935"/>
      <c r="V34" s="935"/>
      <c r="W34" s="935"/>
      <c r="X34" s="935"/>
      <c r="Y34" s="935"/>
      <c r="Z34" s="935"/>
      <c r="AA34" s="935"/>
      <c r="AB34" s="935"/>
      <c r="AC34" s="935"/>
      <c r="AD34" s="935"/>
      <c r="AE34" s="935"/>
      <c r="AF34" s="935"/>
      <c r="AG34" s="936"/>
      <c r="AH34" s="989"/>
      <c r="AI34" s="990"/>
      <c r="AJ34" s="990"/>
      <c r="AK34" s="990"/>
      <c r="AL34" s="990"/>
      <c r="AM34" s="991"/>
      <c r="AN34" s="1061"/>
      <c r="AO34" s="1062"/>
      <c r="AP34" s="1062"/>
      <c r="AQ34" s="1062"/>
      <c r="AR34" s="1062"/>
      <c r="AS34" s="1062"/>
      <c r="AT34" s="1062"/>
      <c r="AU34" s="1062"/>
      <c r="AV34" s="1062"/>
      <c r="AW34" s="1062"/>
      <c r="AX34" s="1062"/>
      <c r="AY34" s="1062"/>
      <c r="AZ34" s="1062"/>
      <c r="BA34" s="1062"/>
      <c r="BB34" s="1062"/>
      <c r="BC34" s="1063"/>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T34" s="338"/>
      <c r="DU34" s="338"/>
      <c r="DV34" s="338"/>
      <c r="DW34" s="338"/>
      <c r="DX34" s="338"/>
      <c r="DY34" s="338"/>
      <c r="DZ34" s="349"/>
      <c r="EA34" s="349"/>
      <c r="EB34" s="349"/>
      <c r="EC34" s="349"/>
      <c r="ED34" s="349"/>
      <c r="EE34" s="349"/>
      <c r="EF34" s="349"/>
      <c r="EG34" s="349"/>
      <c r="EH34" s="349"/>
      <c r="EI34" s="349"/>
      <c r="EJ34" s="349"/>
      <c r="EK34" s="349"/>
      <c r="EL34" s="338"/>
    </row>
    <row r="35" spans="2:142" s="2" customFormat="1" ht="23.25" customHeight="1" outlineLevel="1">
      <c r="B35" s="586" t="s">
        <v>8</v>
      </c>
      <c r="C35" s="587"/>
      <c r="D35" s="587"/>
      <c r="E35" s="587"/>
      <c r="F35" s="587"/>
      <c r="G35" s="587"/>
      <c r="H35" s="587"/>
      <c r="I35" s="1067" t="str">
        <f>様式１!AK16&amp;様式１!P17</f>
        <v/>
      </c>
      <c r="J35" s="1068"/>
      <c r="K35" s="1068"/>
      <c r="L35" s="1068"/>
      <c r="M35" s="1068"/>
      <c r="N35" s="1068"/>
      <c r="O35" s="1068"/>
      <c r="P35" s="1068"/>
      <c r="Q35" s="1068"/>
      <c r="R35" s="1068"/>
      <c r="S35" s="1068"/>
      <c r="T35" s="1068"/>
      <c r="U35" s="1068"/>
      <c r="V35" s="1068"/>
      <c r="W35" s="1068"/>
      <c r="X35" s="1068"/>
      <c r="Y35" s="1068"/>
      <c r="Z35" s="1068"/>
      <c r="AA35" s="1068"/>
      <c r="AB35" s="1068"/>
      <c r="AC35" s="1068"/>
      <c r="AD35" s="1068"/>
      <c r="AE35" s="1068"/>
      <c r="AF35" s="1068"/>
      <c r="AG35" s="1068"/>
      <c r="AH35" s="1068"/>
      <c r="AI35" s="1068"/>
      <c r="AJ35" s="1068"/>
      <c r="AK35" s="1068"/>
      <c r="AL35" s="1068"/>
      <c r="AM35" s="1068"/>
      <c r="AN35" s="1068"/>
      <c r="AO35" s="1068"/>
      <c r="AP35" s="1068"/>
      <c r="AQ35" s="1068"/>
      <c r="AR35" s="1068"/>
      <c r="AS35" s="1068"/>
      <c r="AT35" s="1068"/>
      <c r="AU35" s="1068"/>
      <c r="AV35" s="1068"/>
      <c r="AW35" s="1068"/>
      <c r="AX35" s="1068"/>
      <c r="AY35" s="1068"/>
      <c r="AZ35" s="1068"/>
      <c r="BA35" s="1068"/>
      <c r="BB35" s="1068"/>
      <c r="BC35" s="1069"/>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T35" s="338"/>
      <c r="DU35" s="338"/>
      <c r="DV35" s="338"/>
      <c r="DW35" s="338"/>
      <c r="DX35" s="338"/>
      <c r="DY35" s="338"/>
      <c r="DZ35" s="349"/>
      <c r="EA35" s="349"/>
      <c r="EB35" s="349"/>
      <c r="EC35" s="349"/>
      <c r="ED35" s="349"/>
      <c r="EE35" s="349"/>
      <c r="EF35" s="349"/>
      <c r="EG35" s="349"/>
      <c r="EH35" s="349"/>
      <c r="EI35" s="349"/>
      <c r="EJ35" s="349"/>
      <c r="EK35" s="349"/>
      <c r="EL35" s="338"/>
    </row>
    <row r="36" spans="2:142" s="2" customFormat="1" ht="20.25" customHeight="1" outlineLevel="1">
      <c r="B36" s="583" t="s">
        <v>9</v>
      </c>
      <c r="C36" s="584"/>
      <c r="D36" s="584"/>
      <c r="E36" s="584"/>
      <c r="F36" s="584"/>
      <c r="G36" s="584"/>
      <c r="H36" s="585"/>
      <c r="I36" s="1101" t="s">
        <v>532</v>
      </c>
      <c r="J36" s="1102"/>
      <c r="K36" s="1102"/>
      <c r="L36" s="1102"/>
      <c r="M36" s="1102"/>
      <c r="N36" s="1051">
        <f>様式１!L18</f>
        <v>0</v>
      </c>
      <c r="O36" s="1051"/>
      <c r="P36" s="1051"/>
      <c r="Q36" s="554" t="s">
        <v>10</v>
      </c>
      <c r="R36" s="554"/>
      <c r="S36" s="1051">
        <f>様式１!S18</f>
        <v>0</v>
      </c>
      <c r="T36" s="1051"/>
      <c r="U36" s="1051"/>
      <c r="V36" s="554" t="s">
        <v>11</v>
      </c>
      <c r="W36" s="554"/>
      <c r="X36" s="1051">
        <f>様式１!X18</f>
        <v>0</v>
      </c>
      <c r="Y36" s="1051"/>
      <c r="Z36" s="1051"/>
      <c r="AA36" s="554" t="s">
        <v>12</v>
      </c>
      <c r="AB36" s="554"/>
      <c r="AC36" s="1097" t="s">
        <v>13</v>
      </c>
      <c r="AD36" s="1097"/>
      <c r="AE36" s="1097"/>
      <c r="AF36" s="1097"/>
      <c r="AG36" s="1097"/>
      <c r="AH36" s="1097"/>
      <c r="AI36" s="1097"/>
      <c r="AJ36" s="583"/>
      <c r="AK36" s="1098">
        <f>様式１!AK18</f>
        <v>0</v>
      </c>
      <c r="AL36" s="1099"/>
      <c r="AM36" s="1099"/>
      <c r="AN36" s="1099"/>
      <c r="AO36" s="1099"/>
      <c r="AP36" s="1099"/>
      <c r="AQ36" s="1099"/>
      <c r="AR36" s="1099"/>
      <c r="AS36" s="1099"/>
      <c r="AT36" s="1099"/>
      <c r="AU36" s="1099"/>
      <c r="AV36" s="1099"/>
      <c r="AW36" s="1099"/>
      <c r="AX36" s="1099"/>
      <c r="AY36" s="1099"/>
      <c r="AZ36" s="1099"/>
      <c r="BA36" s="1099"/>
      <c r="BB36" s="1099"/>
      <c r="BC36" s="1100"/>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T36" s="342"/>
      <c r="DU36" s="342"/>
      <c r="DV36" s="342"/>
      <c r="DW36" s="342"/>
      <c r="DX36" s="342"/>
      <c r="DY36" s="342"/>
      <c r="DZ36" s="342"/>
      <c r="EA36" s="342"/>
      <c r="EB36" s="342"/>
      <c r="EC36" s="342"/>
      <c r="ED36" s="342"/>
      <c r="EE36" s="342"/>
      <c r="EF36" s="342"/>
      <c r="EG36" s="342" t="s">
        <v>547</v>
      </c>
      <c r="EH36" s="342" t="s">
        <v>548</v>
      </c>
      <c r="EI36" s="342"/>
      <c r="EJ36" s="342" t="s">
        <v>549</v>
      </c>
      <c r="EK36" s="342"/>
      <c r="EL36" s="342" t="s">
        <v>550</v>
      </c>
    </row>
    <row r="37" spans="2:142" ht="4.5" customHeight="1" outlineLevel="1">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DT37" s="342"/>
      <c r="DU37" s="342"/>
      <c r="DV37" s="342"/>
      <c r="DW37" s="342"/>
      <c r="DX37" s="342"/>
      <c r="DY37" s="342"/>
      <c r="DZ37" s="342"/>
      <c r="EA37" s="342"/>
      <c r="EB37" s="342"/>
      <c r="EC37" s="342"/>
      <c r="ED37" s="342"/>
      <c r="EE37" s="342"/>
      <c r="EF37" s="342"/>
      <c r="EG37" s="342"/>
      <c r="EH37" s="342"/>
      <c r="EI37" s="342"/>
      <c r="EJ37" s="342"/>
      <c r="EK37" s="342"/>
      <c r="EL37" s="342"/>
    </row>
    <row r="38" spans="2:142" ht="17.45" customHeight="1" outlineLevel="1">
      <c r="B38" s="1072" t="s">
        <v>14</v>
      </c>
      <c r="C38" s="682"/>
      <c r="D38" s="682"/>
      <c r="E38" s="682"/>
      <c r="F38" s="682"/>
      <c r="G38" s="682"/>
      <c r="H38" s="682"/>
      <c r="I38" s="682"/>
      <c r="J38" s="682"/>
      <c r="K38" s="682"/>
      <c r="L38" s="682"/>
      <c r="M38" s="682"/>
      <c r="N38" s="682"/>
      <c r="O38" s="682"/>
      <c r="P38" s="682"/>
      <c r="Q38" s="682"/>
      <c r="R38" s="682"/>
      <c r="S38" s="682"/>
      <c r="T38" s="682"/>
      <c r="U38" s="682"/>
      <c r="V38" s="682"/>
      <c r="W38" s="682"/>
      <c r="X38" s="682"/>
      <c r="Y38" s="682"/>
      <c r="Z38" s="682"/>
      <c r="AA38" s="682"/>
      <c r="AB38" s="682"/>
      <c r="AC38" s="682"/>
      <c r="AD38" s="682"/>
      <c r="AE38" s="682"/>
      <c r="AF38" s="682"/>
      <c r="AG38" s="682"/>
      <c r="AH38" s="682"/>
      <c r="AI38" s="682"/>
      <c r="AJ38" s="682"/>
      <c r="AK38" s="682"/>
      <c r="AL38" s="682"/>
      <c r="AM38" s="682"/>
      <c r="AN38" s="682"/>
      <c r="AO38" s="682"/>
      <c r="AP38" s="682"/>
      <c r="AQ38" s="682"/>
      <c r="AR38" s="682"/>
      <c r="AS38" s="682"/>
      <c r="AT38" s="682"/>
      <c r="AU38" s="682"/>
      <c r="AV38" s="682"/>
      <c r="AW38" s="682"/>
      <c r="AX38" s="682"/>
      <c r="AY38" s="682"/>
      <c r="AZ38" s="682"/>
      <c r="BA38" s="682"/>
      <c r="BB38" s="682"/>
      <c r="BC38" s="1073"/>
      <c r="DT38" s="342"/>
      <c r="DU38" s="342"/>
      <c r="DV38" s="342"/>
      <c r="DW38" s="342"/>
      <c r="DX38" s="342"/>
      <c r="DY38" s="342"/>
      <c r="DZ38" s="342"/>
      <c r="EA38" s="342"/>
      <c r="EB38" s="342"/>
      <c r="EC38" s="1096">
        <v>0</v>
      </c>
      <c r="ED38" s="1096"/>
      <c r="EE38" s="1096"/>
      <c r="EF38" s="342" t="s">
        <v>551</v>
      </c>
      <c r="EG38" s="342"/>
      <c r="EH38" s="342"/>
      <c r="EI38" s="342"/>
      <c r="EJ38" s="342"/>
      <c r="EK38" s="342"/>
      <c r="EL38" s="342"/>
    </row>
    <row r="39" spans="2:142" ht="32.450000000000003" customHeight="1" outlineLevel="1">
      <c r="B39" s="1074" t="str">
        <f>IF(様式１!B21="","",様式１!B21)</f>
        <v/>
      </c>
      <c r="C39" s="1075"/>
      <c r="D39" s="1075"/>
      <c r="E39" s="1075"/>
      <c r="F39" s="1075"/>
      <c r="G39" s="1075"/>
      <c r="H39" s="1075"/>
      <c r="I39" s="1075"/>
      <c r="J39" s="1075"/>
      <c r="K39" s="1075"/>
      <c r="L39" s="1075"/>
      <c r="M39" s="1075"/>
      <c r="N39" s="1075"/>
      <c r="O39" s="1075"/>
      <c r="P39" s="1075"/>
      <c r="Q39" s="1075"/>
      <c r="R39" s="1075"/>
      <c r="S39" s="1075"/>
      <c r="T39" s="1076"/>
      <c r="U39" s="1077"/>
      <c r="V39" s="1077"/>
      <c r="W39" s="1077"/>
      <c r="X39" s="1077"/>
      <c r="Y39" s="1077"/>
      <c r="Z39" s="1077"/>
      <c r="AA39" s="1077"/>
      <c r="AB39" s="1077"/>
      <c r="AC39" s="1077"/>
      <c r="AD39" s="1077"/>
      <c r="AE39" s="1077"/>
      <c r="AF39" s="1077"/>
      <c r="AG39" s="1077"/>
      <c r="AH39" s="1077"/>
      <c r="AI39" s="1077"/>
      <c r="AJ39" s="1077"/>
      <c r="AK39" s="1077"/>
      <c r="AL39" s="1077"/>
      <c r="AM39" s="1077"/>
      <c r="AN39" s="1077"/>
      <c r="AO39" s="1077"/>
      <c r="AP39" s="1077"/>
      <c r="AQ39" s="1077"/>
      <c r="AR39" s="1077"/>
      <c r="AS39" s="1077"/>
      <c r="AT39" s="1077"/>
      <c r="AU39" s="1077"/>
      <c r="AV39" s="1077"/>
      <c r="AW39" s="1077"/>
      <c r="AX39" s="1077"/>
      <c r="AY39" s="1077"/>
      <c r="AZ39" s="1077"/>
      <c r="BA39" s="1077"/>
      <c r="BB39" s="1077"/>
      <c r="BC39" s="1078"/>
      <c r="DT39" s="337"/>
      <c r="DU39" s="337"/>
      <c r="DV39" s="337"/>
      <c r="DW39" s="337"/>
      <c r="DX39" s="337"/>
      <c r="DY39" s="337"/>
      <c r="DZ39" s="337"/>
      <c r="EA39" s="337"/>
      <c r="EB39" s="337"/>
      <c r="EC39" s="337"/>
      <c r="ED39" s="337"/>
      <c r="EE39" s="337"/>
      <c r="EF39" s="337"/>
      <c r="EG39" s="337"/>
      <c r="EH39" s="340"/>
      <c r="EI39" s="337"/>
      <c r="EJ39" s="337"/>
      <c r="EK39" s="337"/>
      <c r="EL39" s="337"/>
    </row>
    <row r="40" spans="2:142" ht="8.25" customHeight="1" outlineLevel="1">
      <c r="DT40" s="337"/>
      <c r="DU40" s="337"/>
      <c r="DV40" s="337"/>
      <c r="DW40" s="337"/>
      <c r="DX40" s="337"/>
      <c r="DY40" s="337"/>
      <c r="DZ40" s="337"/>
      <c r="EA40" s="337"/>
      <c r="EB40" s="337"/>
      <c r="EC40" s="337"/>
      <c r="ED40" s="337"/>
      <c r="EE40" s="337"/>
      <c r="EF40" s="337"/>
      <c r="EG40" s="342"/>
      <c r="EH40" s="337"/>
      <c r="EI40" s="337"/>
      <c r="EJ40" s="337"/>
      <c r="EK40" s="337"/>
      <c r="EL40" s="356"/>
    </row>
    <row r="41" spans="2:142" ht="18" customHeight="1" outlineLevel="1" thickBot="1">
      <c r="B41" t="s">
        <v>214</v>
      </c>
      <c r="DT41" s="2"/>
      <c r="DU41" s="2"/>
      <c r="DV41" s="2"/>
      <c r="DW41" s="2"/>
      <c r="DX41" s="2"/>
      <c r="DY41" s="2"/>
      <c r="DZ41" s="2"/>
      <c r="EA41" s="2"/>
      <c r="EB41" s="2"/>
      <c r="EC41" s="2"/>
      <c r="ED41" s="2"/>
      <c r="EE41" s="2"/>
      <c r="EF41" s="2"/>
      <c r="EG41" s="2"/>
      <c r="EH41" s="2"/>
      <c r="EI41" s="2"/>
      <c r="EJ41" s="2"/>
      <c r="EK41" s="2"/>
      <c r="EL41" s="2"/>
    </row>
    <row r="42" spans="2:142" ht="25.15" customHeight="1" outlineLevel="1">
      <c r="B42" s="1052"/>
      <c r="C42" s="1053"/>
      <c r="D42" s="1053"/>
      <c r="E42" s="1053"/>
      <c r="F42" s="1053"/>
      <c r="G42" s="1053"/>
      <c r="H42" s="1053"/>
      <c r="I42" s="1053"/>
      <c r="J42" s="1054"/>
      <c r="K42" s="967" t="s">
        <v>215</v>
      </c>
      <c r="L42" s="968"/>
      <c r="M42" s="968"/>
      <c r="N42" s="968"/>
      <c r="O42" s="968"/>
      <c r="P42" s="968"/>
      <c r="Q42" s="968"/>
      <c r="R42" s="968"/>
      <c r="S42" s="968"/>
      <c r="T42" s="968"/>
      <c r="U42" s="968"/>
      <c r="V42" s="968"/>
      <c r="W42" s="968"/>
      <c r="X42" s="968"/>
      <c r="Y42" s="1080"/>
      <c r="Z42" s="967" t="s">
        <v>79</v>
      </c>
      <c r="AA42" s="968"/>
      <c r="AB42" s="968"/>
      <c r="AC42" s="968"/>
      <c r="AD42" s="968"/>
      <c r="AE42" s="968"/>
      <c r="AF42" s="968"/>
      <c r="AG42" s="968"/>
      <c r="AH42" s="968"/>
      <c r="AI42" s="968"/>
      <c r="AJ42" s="968"/>
      <c r="AK42" s="968"/>
      <c r="AL42" s="968"/>
      <c r="AM42" s="968"/>
      <c r="AN42" s="1080"/>
      <c r="AO42" s="967" t="s">
        <v>216</v>
      </c>
      <c r="AP42" s="968"/>
      <c r="AQ42" s="968"/>
      <c r="AR42" s="968"/>
      <c r="AS42" s="968"/>
      <c r="AT42" s="968"/>
      <c r="AU42" s="968"/>
      <c r="AV42" s="968"/>
      <c r="AW42" s="968"/>
      <c r="AX42" s="968"/>
      <c r="AY42" s="968"/>
      <c r="AZ42" s="968"/>
      <c r="BA42" s="968"/>
      <c r="BB42" s="968"/>
      <c r="BC42" s="1080"/>
      <c r="DT42" s="339"/>
      <c r="DU42" s="337"/>
      <c r="DV42" s="337"/>
      <c r="DW42" s="337"/>
      <c r="DX42" s="337"/>
      <c r="DY42" s="337"/>
      <c r="DZ42" s="337"/>
      <c r="EA42" s="337"/>
      <c r="EB42" s="337"/>
      <c r="EC42" s="337"/>
      <c r="ED42" s="337"/>
      <c r="EE42" s="337"/>
      <c r="EF42" s="337"/>
      <c r="EG42" s="337"/>
      <c r="EH42" s="337"/>
      <c r="EI42" s="337"/>
      <c r="EJ42" s="337"/>
      <c r="EK42" s="337"/>
      <c r="EL42" s="337"/>
    </row>
    <row r="43" spans="2:142" ht="25.15" customHeight="1" outlineLevel="1" thickBot="1">
      <c r="B43" s="1055"/>
      <c r="C43" s="1056"/>
      <c r="D43" s="1056"/>
      <c r="E43" s="1056"/>
      <c r="F43" s="1056"/>
      <c r="G43" s="1056"/>
      <c r="H43" s="1056"/>
      <c r="I43" s="1056"/>
      <c r="J43" s="1057"/>
      <c r="K43" s="976" t="s">
        <v>218</v>
      </c>
      <c r="L43" s="977"/>
      <c r="M43" s="977"/>
      <c r="N43" s="977" t="s">
        <v>219</v>
      </c>
      <c r="O43" s="977"/>
      <c r="P43" s="977"/>
      <c r="Q43" s="977" t="s">
        <v>220</v>
      </c>
      <c r="R43" s="977"/>
      <c r="S43" s="977"/>
      <c r="T43" s="1082" t="s">
        <v>59</v>
      </c>
      <c r="U43" s="1082"/>
      <c r="V43" s="1082"/>
      <c r="W43" s="1082"/>
      <c r="X43" s="1082"/>
      <c r="Y43" s="1083"/>
      <c r="Z43" s="976" t="s">
        <v>225</v>
      </c>
      <c r="AA43" s="977"/>
      <c r="AB43" s="977"/>
      <c r="AC43" s="977" t="s">
        <v>104</v>
      </c>
      <c r="AD43" s="977"/>
      <c r="AE43" s="977"/>
      <c r="AF43" s="977" t="s">
        <v>105</v>
      </c>
      <c r="AG43" s="977"/>
      <c r="AH43" s="977"/>
      <c r="AI43" s="1082" t="s">
        <v>59</v>
      </c>
      <c r="AJ43" s="1082"/>
      <c r="AK43" s="1082"/>
      <c r="AL43" s="1082"/>
      <c r="AM43" s="1082"/>
      <c r="AN43" s="1083"/>
      <c r="AO43" s="976" t="s">
        <v>225</v>
      </c>
      <c r="AP43" s="977"/>
      <c r="AQ43" s="977"/>
      <c r="AR43" s="977" t="s">
        <v>104</v>
      </c>
      <c r="AS43" s="977"/>
      <c r="AT43" s="977"/>
      <c r="AU43" s="977" t="s">
        <v>105</v>
      </c>
      <c r="AV43" s="977"/>
      <c r="AW43" s="977"/>
      <c r="AX43" s="1082" t="s">
        <v>59</v>
      </c>
      <c r="AY43" s="1082"/>
      <c r="AZ43" s="1082"/>
      <c r="BA43" s="1082"/>
      <c r="BB43" s="1082"/>
      <c r="BC43" s="1083"/>
      <c r="DT43" s="337"/>
      <c r="DU43" s="337"/>
      <c r="DV43" s="337"/>
      <c r="DW43" s="337"/>
      <c r="DX43" s="337"/>
      <c r="DY43" s="337"/>
      <c r="DZ43" s="337"/>
      <c r="EA43" s="337"/>
      <c r="EB43" s="337"/>
      <c r="EC43" s="337"/>
      <c r="ED43" s="337"/>
      <c r="EE43" s="337"/>
      <c r="EF43" s="337"/>
      <c r="EG43" s="337"/>
      <c r="EH43" s="337"/>
      <c r="EI43" s="337"/>
      <c r="EJ43" s="337"/>
      <c r="EK43" s="337"/>
      <c r="EL43" s="337"/>
    </row>
    <row r="44" spans="2:142" ht="19.899999999999999" customHeight="1" outlineLevel="1">
      <c r="B44" s="1022" t="str">
        <f>IF(B46=$B$39,"評価対象","")</f>
        <v/>
      </c>
      <c r="C44" s="1023"/>
      <c r="D44" s="1023"/>
      <c r="E44" s="1023"/>
      <c r="F44" s="1024"/>
      <c r="G44" s="969" t="s">
        <v>54</v>
      </c>
      <c r="H44" s="969"/>
      <c r="I44" s="969"/>
      <c r="J44" s="1041"/>
      <c r="K44" s="1081"/>
      <c r="L44" s="1043"/>
      <c r="M44" s="1043"/>
      <c r="N44" s="969">
        <f>様式１!BQ101</f>
        <v>2</v>
      </c>
      <c r="O44" s="969"/>
      <c r="P44" s="969"/>
      <c r="Q44" s="969">
        <f>様式１!BR101</f>
        <v>1</v>
      </c>
      <c r="R44" s="969"/>
      <c r="S44" s="969"/>
      <c r="T44" s="1084" t="str">
        <f>様式１!BP103</f>
        <v>未達</v>
      </c>
      <c r="U44" s="841"/>
      <c r="V44" s="841"/>
      <c r="W44" s="841"/>
      <c r="X44" s="841"/>
      <c r="Y44" s="993"/>
      <c r="Z44" s="1011">
        <f>様式１!$CF$74</f>
        <v>36</v>
      </c>
      <c r="AA44" s="969"/>
      <c r="AB44" s="969"/>
      <c r="AC44" s="968"/>
      <c r="AD44" s="968"/>
      <c r="AE44" s="968"/>
      <c r="AF44" s="968"/>
      <c r="AG44" s="968"/>
      <c r="AH44" s="968"/>
      <c r="AI44" s="970"/>
      <c r="AJ44" s="970"/>
      <c r="AK44" s="970"/>
      <c r="AL44" s="970"/>
      <c r="AM44" s="970"/>
      <c r="AN44" s="971"/>
      <c r="AO44" s="967"/>
      <c r="AP44" s="968"/>
      <c r="AQ44" s="968"/>
      <c r="AR44" s="969"/>
      <c r="AS44" s="969"/>
      <c r="AT44" s="969"/>
      <c r="AU44" s="969"/>
      <c r="AV44" s="969"/>
      <c r="AW44" s="969"/>
      <c r="AX44" s="970"/>
      <c r="AY44" s="970"/>
      <c r="AZ44" s="970"/>
      <c r="BA44" s="970"/>
      <c r="BB44" s="970"/>
      <c r="BC44" s="971"/>
      <c r="DT44" s="337"/>
      <c r="DU44" s="337"/>
      <c r="DV44" s="337"/>
      <c r="DW44" s="337"/>
      <c r="DX44" s="337"/>
      <c r="DY44" s="337"/>
      <c r="DZ44" s="337"/>
      <c r="EA44" s="337"/>
      <c r="EB44" s="337"/>
      <c r="EC44" s="337"/>
      <c r="ED44" s="337"/>
      <c r="EE44" s="337"/>
      <c r="EF44" s="337"/>
      <c r="EG44" s="337"/>
      <c r="EH44" s="337"/>
      <c r="EI44" s="337"/>
      <c r="EJ44" s="337"/>
      <c r="EK44" s="337"/>
      <c r="EL44" s="337"/>
    </row>
    <row r="45" spans="2:142" ht="19.899999999999999" customHeight="1" outlineLevel="1">
      <c r="B45" s="1025"/>
      <c r="C45" s="1026"/>
      <c r="D45" s="1026"/>
      <c r="E45" s="1026"/>
      <c r="F45" s="1027"/>
      <c r="G45" s="975" t="s">
        <v>217</v>
      </c>
      <c r="H45" s="975"/>
      <c r="I45" s="975"/>
      <c r="J45" s="1040"/>
      <c r="K45" s="1092"/>
      <c r="L45" s="1042"/>
      <c r="M45" s="1042"/>
      <c r="N45" s="975">
        <f>様式１!BQ99</f>
        <v>0</v>
      </c>
      <c r="O45" s="975"/>
      <c r="P45" s="975"/>
      <c r="Q45" s="975">
        <f>様式１!BR99</f>
        <v>0</v>
      </c>
      <c r="R45" s="975"/>
      <c r="S45" s="975"/>
      <c r="T45" s="1085"/>
      <c r="U45" s="832"/>
      <c r="V45" s="832"/>
      <c r="W45" s="832"/>
      <c r="X45" s="832"/>
      <c r="Y45" s="1086"/>
      <c r="Z45" s="974">
        <f>様式１!$BH$33</f>
        <v>0</v>
      </c>
      <c r="AA45" s="975"/>
      <c r="AB45" s="975"/>
      <c r="AC45" s="975"/>
      <c r="AD45" s="975"/>
      <c r="AE45" s="975"/>
      <c r="AF45" s="975"/>
      <c r="AG45" s="975"/>
      <c r="AH45" s="975"/>
      <c r="AI45" s="972"/>
      <c r="AJ45" s="972"/>
      <c r="AK45" s="972"/>
      <c r="AL45" s="972"/>
      <c r="AM45" s="972"/>
      <c r="AN45" s="973"/>
      <c r="AO45" s="974"/>
      <c r="AP45" s="975"/>
      <c r="AQ45" s="975"/>
      <c r="AR45" s="975"/>
      <c r="AS45" s="975"/>
      <c r="AT45" s="975"/>
      <c r="AU45" s="975"/>
      <c r="AV45" s="975"/>
      <c r="AW45" s="975"/>
      <c r="AX45" s="972"/>
      <c r="AY45" s="972"/>
      <c r="AZ45" s="972"/>
      <c r="BA45" s="972"/>
      <c r="BB45" s="972"/>
      <c r="BC45" s="973"/>
      <c r="DT45" s="2"/>
      <c r="DU45" s="2"/>
      <c r="DV45" s="2"/>
      <c r="DW45" s="2"/>
      <c r="DX45" s="2"/>
      <c r="DY45" s="2"/>
      <c r="DZ45" s="2"/>
      <c r="EA45" s="2"/>
      <c r="EB45" s="2"/>
      <c r="EC45" s="337"/>
      <c r="ED45" s="337"/>
      <c r="EE45" s="337"/>
      <c r="EF45" s="337"/>
      <c r="EG45" s="337"/>
      <c r="EH45" s="337"/>
      <c r="EI45" s="337"/>
      <c r="EJ45" s="337"/>
      <c r="EK45" s="337"/>
      <c r="EL45" s="337"/>
    </row>
    <row r="46" spans="2:142" ht="30" customHeight="1" outlineLevel="1" thickBot="1">
      <c r="B46" s="1034" t="s">
        <v>15</v>
      </c>
      <c r="C46" s="1035"/>
      <c r="D46" s="1035"/>
      <c r="E46" s="1035"/>
      <c r="F46" s="1035"/>
      <c r="G46" s="1035"/>
      <c r="H46" s="1035"/>
      <c r="I46" s="1035"/>
      <c r="J46" s="1036"/>
      <c r="K46" s="1091"/>
      <c r="L46" s="1020"/>
      <c r="M46" s="1021"/>
      <c r="N46" s="1079" t="str">
        <f t="shared" ref="N46" si="0">IF(N44&lt;=N45,"〇","×")</f>
        <v>×</v>
      </c>
      <c r="O46" s="1017"/>
      <c r="P46" s="1018"/>
      <c r="Q46" s="1079" t="str">
        <f t="shared" ref="Q46" si="1">IF(Q44&lt;=Q45,"〇","×")</f>
        <v>×</v>
      </c>
      <c r="R46" s="1017"/>
      <c r="S46" s="1018"/>
      <c r="T46" s="1012" t="str">
        <f>IF(AND(N46="〇",Q46="〇"),"〇","×")</f>
        <v>×</v>
      </c>
      <c r="U46" s="1013"/>
      <c r="V46" s="1013"/>
      <c r="W46" s="1013"/>
      <c r="X46" s="1013"/>
      <c r="Y46" s="1014"/>
      <c r="Z46" s="976" t="str">
        <f>様式１!$BL$33</f>
        <v/>
      </c>
      <c r="AA46" s="977"/>
      <c r="AB46" s="977"/>
      <c r="AC46" s="977"/>
      <c r="AD46" s="977"/>
      <c r="AE46" s="977"/>
      <c r="AF46" s="977"/>
      <c r="AG46" s="977"/>
      <c r="AH46" s="977"/>
      <c r="AI46" s="1012" t="str">
        <f>Z46</f>
        <v/>
      </c>
      <c r="AJ46" s="1013"/>
      <c r="AK46" s="1013"/>
      <c r="AL46" s="1013"/>
      <c r="AM46" s="1013"/>
      <c r="AN46" s="1014"/>
      <c r="AO46" s="976"/>
      <c r="AP46" s="977"/>
      <c r="AQ46" s="977"/>
      <c r="AR46" s="977"/>
      <c r="AS46" s="977"/>
      <c r="AT46" s="977"/>
      <c r="AU46" s="977"/>
      <c r="AV46" s="977"/>
      <c r="AW46" s="977"/>
      <c r="AX46" s="1012"/>
      <c r="AY46" s="1013"/>
      <c r="AZ46" s="1013"/>
      <c r="BA46" s="1013"/>
      <c r="BB46" s="1013"/>
      <c r="BC46" s="1014"/>
      <c r="EC46" s="337"/>
      <c r="ED46" s="337"/>
      <c r="EE46" s="337"/>
      <c r="EF46" s="337"/>
      <c r="EG46" s="337"/>
      <c r="EH46" s="337"/>
      <c r="EI46" s="337"/>
      <c r="EJ46" s="337"/>
      <c r="EK46" s="337"/>
      <c r="EL46" s="337"/>
    </row>
    <row r="47" spans="2:142" ht="19.899999999999999" customHeight="1" outlineLevel="1">
      <c r="B47" s="1022" t="str">
        <f>IF(B49=$B$39,"評価対象","")</f>
        <v/>
      </c>
      <c r="C47" s="1023"/>
      <c r="D47" s="1023"/>
      <c r="E47" s="1023"/>
      <c r="F47" s="1024"/>
      <c r="G47" s="969" t="s">
        <v>54</v>
      </c>
      <c r="H47" s="969"/>
      <c r="I47" s="969"/>
      <c r="J47" s="1041"/>
      <c r="K47" s="1011">
        <f>様式１!BT101</f>
        <v>1</v>
      </c>
      <c r="L47" s="969"/>
      <c r="M47" s="969"/>
      <c r="N47" s="969">
        <f>様式１!BU101</f>
        <v>2</v>
      </c>
      <c r="O47" s="969"/>
      <c r="P47" s="969"/>
      <c r="Q47" s="969">
        <f>様式１!BV101</f>
        <v>3</v>
      </c>
      <c r="R47" s="969"/>
      <c r="S47" s="969"/>
      <c r="T47" s="970" t="str">
        <f>様式１!BS103</f>
        <v>未達</v>
      </c>
      <c r="U47" s="970"/>
      <c r="V47" s="970"/>
      <c r="W47" s="970"/>
      <c r="X47" s="970"/>
      <c r="Y47" s="971"/>
      <c r="Z47" s="1011">
        <f>様式１!$CF$75</f>
        <v>96</v>
      </c>
      <c r="AA47" s="969"/>
      <c r="AB47" s="969"/>
      <c r="AC47" s="969"/>
      <c r="AD47" s="969"/>
      <c r="AE47" s="969"/>
      <c r="AF47" s="969"/>
      <c r="AG47" s="969"/>
      <c r="AH47" s="969"/>
      <c r="AI47" s="970"/>
      <c r="AJ47" s="970"/>
      <c r="AK47" s="970"/>
      <c r="AL47" s="970"/>
      <c r="AM47" s="970"/>
      <c r="AN47" s="971"/>
      <c r="AO47" s="1011"/>
      <c r="AP47" s="969"/>
      <c r="AQ47" s="969"/>
      <c r="AR47" s="969">
        <f>様式１!$CG$75</f>
        <v>24</v>
      </c>
      <c r="AS47" s="969"/>
      <c r="AT47" s="969"/>
      <c r="AU47" s="969">
        <f>様式１!$CH$75</f>
        <v>24</v>
      </c>
      <c r="AV47" s="969"/>
      <c r="AW47" s="969"/>
      <c r="AX47" s="970"/>
      <c r="AY47" s="970"/>
      <c r="AZ47" s="970"/>
      <c r="BA47" s="970"/>
      <c r="BB47" s="970"/>
      <c r="BC47" s="971"/>
    </row>
    <row r="48" spans="2:142" ht="19.899999999999999" customHeight="1" outlineLevel="1">
      <c r="B48" s="1025"/>
      <c r="C48" s="1026"/>
      <c r="D48" s="1026"/>
      <c r="E48" s="1026"/>
      <c r="F48" s="1027"/>
      <c r="G48" s="975" t="s">
        <v>217</v>
      </c>
      <c r="H48" s="975"/>
      <c r="I48" s="975"/>
      <c r="J48" s="1040"/>
      <c r="K48" s="974">
        <f>様式１!BT99</f>
        <v>0</v>
      </c>
      <c r="L48" s="975"/>
      <c r="M48" s="975"/>
      <c r="N48" s="975">
        <f>様式１!BU99</f>
        <v>0</v>
      </c>
      <c r="O48" s="975"/>
      <c r="P48" s="975"/>
      <c r="Q48" s="975">
        <f>様式１!BV99</f>
        <v>0</v>
      </c>
      <c r="R48" s="975"/>
      <c r="S48" s="975"/>
      <c r="T48" s="972"/>
      <c r="U48" s="972"/>
      <c r="V48" s="972"/>
      <c r="W48" s="972"/>
      <c r="X48" s="972"/>
      <c r="Y48" s="973"/>
      <c r="Z48" s="974">
        <f>様式１!$BH$33</f>
        <v>0</v>
      </c>
      <c r="AA48" s="975"/>
      <c r="AB48" s="975"/>
      <c r="AC48" s="975"/>
      <c r="AD48" s="975"/>
      <c r="AE48" s="975"/>
      <c r="AF48" s="975"/>
      <c r="AG48" s="975"/>
      <c r="AH48" s="975"/>
      <c r="AI48" s="972"/>
      <c r="AJ48" s="972"/>
      <c r="AK48" s="972"/>
      <c r="AL48" s="972"/>
      <c r="AM48" s="972"/>
      <c r="AN48" s="973"/>
      <c r="AO48" s="974"/>
      <c r="AP48" s="975"/>
      <c r="AQ48" s="975"/>
      <c r="AR48" s="975">
        <f>様式１!$BH$37</f>
        <v>0</v>
      </c>
      <c r="AS48" s="975"/>
      <c r="AT48" s="975"/>
      <c r="AU48" s="975">
        <f>様式１!$BH$41</f>
        <v>0</v>
      </c>
      <c r="AV48" s="975"/>
      <c r="AW48" s="975"/>
      <c r="AX48" s="972"/>
      <c r="AY48" s="972"/>
      <c r="AZ48" s="972"/>
      <c r="BA48" s="972"/>
      <c r="BB48" s="972"/>
      <c r="BC48" s="973"/>
    </row>
    <row r="49" spans="2:142" ht="30" customHeight="1" outlineLevel="1" thickBot="1">
      <c r="B49" s="1034" t="s">
        <v>18</v>
      </c>
      <c r="C49" s="1035"/>
      <c r="D49" s="1035"/>
      <c r="E49" s="1035"/>
      <c r="F49" s="1035"/>
      <c r="G49" s="1035"/>
      <c r="H49" s="1035"/>
      <c r="I49" s="1035"/>
      <c r="J49" s="1036"/>
      <c r="K49" s="1016" t="str">
        <f>IF(K47&lt;=K48,"〇","×")</f>
        <v>×</v>
      </c>
      <c r="L49" s="1017"/>
      <c r="M49" s="1018"/>
      <c r="N49" s="1079" t="str">
        <f t="shared" ref="N49" si="2">IF(N47&lt;=N48,"〇","×")</f>
        <v>×</v>
      </c>
      <c r="O49" s="1017"/>
      <c r="P49" s="1018"/>
      <c r="Q49" s="1079" t="str">
        <f t="shared" ref="Q49" si="3">IF(Q47&lt;=Q48,"〇","×")</f>
        <v>×</v>
      </c>
      <c r="R49" s="1017"/>
      <c r="S49" s="1018"/>
      <c r="T49" s="1012" t="str">
        <f>IF(K49="〇","〇",IF(AND(N49="〇",Q49="〇"),"〇","×"))</f>
        <v>×</v>
      </c>
      <c r="U49" s="1013"/>
      <c r="V49" s="1013"/>
      <c r="W49" s="1013"/>
      <c r="X49" s="1013"/>
      <c r="Y49" s="1014"/>
      <c r="Z49" s="976" t="str">
        <f>様式１!$BL$33</f>
        <v/>
      </c>
      <c r="AA49" s="977"/>
      <c r="AB49" s="977"/>
      <c r="AC49" s="977"/>
      <c r="AD49" s="977"/>
      <c r="AE49" s="977"/>
      <c r="AF49" s="977"/>
      <c r="AG49" s="977"/>
      <c r="AH49" s="977"/>
      <c r="AI49" s="1012" t="str">
        <f>Z49</f>
        <v/>
      </c>
      <c r="AJ49" s="1013"/>
      <c r="AK49" s="1013"/>
      <c r="AL49" s="1013"/>
      <c r="AM49" s="1013"/>
      <c r="AN49" s="1014"/>
      <c r="AO49" s="976"/>
      <c r="AP49" s="977"/>
      <c r="AQ49" s="977"/>
      <c r="AR49" s="977" t="str">
        <f>様式１!$BL$37</f>
        <v/>
      </c>
      <c r="AS49" s="977"/>
      <c r="AT49" s="977"/>
      <c r="AU49" s="1015"/>
      <c r="AV49" s="1015"/>
      <c r="AW49" s="1015"/>
      <c r="AX49" s="1012" t="str">
        <f>AR49</f>
        <v/>
      </c>
      <c r="AY49" s="1013"/>
      <c r="AZ49" s="1013"/>
      <c r="BA49" s="1013"/>
      <c r="BB49" s="1013"/>
      <c r="BC49" s="1014"/>
    </row>
    <row r="50" spans="2:142" ht="19.899999999999999" customHeight="1" outlineLevel="1">
      <c r="B50" s="1028" t="str">
        <f>IF(B52=$B$39,"評価対象","")</f>
        <v/>
      </c>
      <c r="C50" s="1029"/>
      <c r="D50" s="1029"/>
      <c r="E50" s="1029"/>
      <c r="F50" s="1030"/>
      <c r="G50" s="969" t="s">
        <v>54</v>
      </c>
      <c r="H50" s="969"/>
      <c r="I50" s="969"/>
      <c r="J50" s="1041"/>
      <c r="K50" s="1011">
        <f>様式１!BX101</f>
        <v>1</v>
      </c>
      <c r="L50" s="969"/>
      <c r="M50" s="969"/>
      <c r="N50" s="1043"/>
      <c r="O50" s="1043"/>
      <c r="P50" s="1043"/>
      <c r="Q50" s="1043"/>
      <c r="R50" s="1043"/>
      <c r="S50" s="1043"/>
      <c r="T50" s="970" t="str">
        <f>様式１!BW103</f>
        <v/>
      </c>
      <c r="U50" s="970"/>
      <c r="V50" s="970"/>
      <c r="W50" s="970"/>
      <c r="X50" s="970"/>
      <c r="Y50" s="971"/>
      <c r="Z50" s="1011">
        <f>様式１!$CF$76</f>
        <v>144</v>
      </c>
      <c r="AA50" s="969"/>
      <c r="AB50" s="969"/>
      <c r="AC50" s="969"/>
      <c r="AD50" s="969"/>
      <c r="AE50" s="969"/>
      <c r="AF50" s="969"/>
      <c r="AG50" s="969"/>
      <c r="AH50" s="969"/>
      <c r="AI50" s="970"/>
      <c r="AJ50" s="970"/>
      <c r="AK50" s="970"/>
      <c r="AL50" s="970"/>
      <c r="AM50" s="970"/>
      <c r="AN50" s="971"/>
      <c r="AO50" s="1011"/>
      <c r="AP50" s="969"/>
      <c r="AQ50" s="969"/>
      <c r="AR50" s="969">
        <f>様式１!$CG$76</f>
        <v>84</v>
      </c>
      <c r="AS50" s="969"/>
      <c r="AT50" s="969"/>
      <c r="AU50" s="969">
        <f>様式１!$CH$76</f>
        <v>0</v>
      </c>
      <c r="AV50" s="969"/>
      <c r="AW50" s="969"/>
      <c r="AX50" s="970"/>
      <c r="AY50" s="970"/>
      <c r="AZ50" s="970"/>
      <c r="BA50" s="970"/>
      <c r="BB50" s="970"/>
      <c r="BC50" s="971"/>
    </row>
    <row r="51" spans="2:142" s="144" customFormat="1" ht="19.899999999999999" customHeight="1" outlineLevel="1">
      <c r="B51" s="1031"/>
      <c r="C51" s="1032"/>
      <c r="D51" s="1032"/>
      <c r="E51" s="1032"/>
      <c r="F51" s="1033"/>
      <c r="G51" s="975" t="s">
        <v>217</v>
      </c>
      <c r="H51" s="975"/>
      <c r="I51" s="975"/>
      <c r="J51" s="1040"/>
      <c r="K51" s="974">
        <f>様式１!BX99</f>
        <v>0</v>
      </c>
      <c r="L51" s="975"/>
      <c r="M51" s="975"/>
      <c r="N51" s="1042"/>
      <c r="O51" s="1042"/>
      <c r="P51" s="1042"/>
      <c r="Q51" s="1042"/>
      <c r="R51" s="1042"/>
      <c r="S51" s="1042"/>
      <c r="T51" s="972"/>
      <c r="U51" s="972"/>
      <c r="V51" s="972"/>
      <c r="W51" s="972"/>
      <c r="X51" s="972"/>
      <c r="Y51" s="973"/>
      <c r="Z51" s="974">
        <f>様式１!$BH$33</f>
        <v>0</v>
      </c>
      <c r="AA51" s="975"/>
      <c r="AB51" s="975"/>
      <c r="AC51" s="975"/>
      <c r="AD51" s="975"/>
      <c r="AE51" s="975"/>
      <c r="AF51" s="975"/>
      <c r="AG51" s="975"/>
      <c r="AH51" s="975"/>
      <c r="AI51" s="972"/>
      <c r="AJ51" s="972"/>
      <c r="AK51" s="972"/>
      <c r="AL51" s="972"/>
      <c r="AM51" s="972"/>
      <c r="AN51" s="973"/>
      <c r="AO51" s="974"/>
      <c r="AP51" s="975"/>
      <c r="AQ51" s="975"/>
      <c r="AR51" s="975">
        <f>様式１!$BH$37</f>
        <v>0</v>
      </c>
      <c r="AS51" s="975"/>
      <c r="AT51" s="975"/>
      <c r="AU51" s="975">
        <f>様式１!$BH$41</f>
        <v>0</v>
      </c>
      <c r="AV51" s="975"/>
      <c r="AW51" s="975"/>
      <c r="AX51" s="972"/>
      <c r="AY51" s="972"/>
      <c r="AZ51" s="972"/>
      <c r="BA51" s="972"/>
      <c r="BB51" s="972"/>
      <c r="BC51" s="973"/>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T51"/>
      <c r="DU51"/>
      <c r="DV51"/>
      <c r="DW51"/>
      <c r="DX51"/>
      <c r="DY51"/>
      <c r="DZ51"/>
      <c r="EA51"/>
      <c r="EB51"/>
      <c r="EC51"/>
      <c r="ED51"/>
      <c r="EE51"/>
      <c r="EF51"/>
      <c r="EG51"/>
      <c r="EH51"/>
      <c r="EI51"/>
      <c r="EJ51"/>
      <c r="EK51"/>
      <c r="EL51"/>
    </row>
    <row r="52" spans="2:142" s="144" customFormat="1" ht="30" customHeight="1" outlineLevel="1" thickBot="1">
      <c r="B52" s="1037" t="s">
        <v>19</v>
      </c>
      <c r="C52" s="1038"/>
      <c r="D52" s="1038"/>
      <c r="E52" s="1038"/>
      <c r="F52" s="1038"/>
      <c r="G52" s="1038"/>
      <c r="H52" s="1038"/>
      <c r="I52" s="1038"/>
      <c r="J52" s="1039"/>
      <c r="K52" s="1016" t="str">
        <f>IF(K50&lt;=K51,"〇","×")</f>
        <v>×</v>
      </c>
      <c r="L52" s="1017"/>
      <c r="M52" s="1018"/>
      <c r="N52" s="1019"/>
      <c r="O52" s="1020"/>
      <c r="P52" s="1021"/>
      <c r="Q52" s="1019"/>
      <c r="R52" s="1020"/>
      <c r="S52" s="1021"/>
      <c r="T52" s="1012" t="str">
        <f>IF(K52="〇","〇","×")</f>
        <v>×</v>
      </c>
      <c r="U52" s="1013"/>
      <c r="V52" s="1013"/>
      <c r="W52" s="1013"/>
      <c r="X52" s="1013"/>
      <c r="Y52" s="1014"/>
      <c r="Z52" s="976" t="str">
        <f>様式１!$BL$33</f>
        <v/>
      </c>
      <c r="AA52" s="977"/>
      <c r="AB52" s="977"/>
      <c r="AC52" s="977"/>
      <c r="AD52" s="977"/>
      <c r="AE52" s="977"/>
      <c r="AF52" s="977"/>
      <c r="AG52" s="977"/>
      <c r="AH52" s="977"/>
      <c r="AI52" s="1012" t="str">
        <f>Z52</f>
        <v/>
      </c>
      <c r="AJ52" s="1013"/>
      <c r="AK52" s="1013"/>
      <c r="AL52" s="1013"/>
      <c r="AM52" s="1013"/>
      <c r="AN52" s="1014"/>
      <c r="AO52" s="976"/>
      <c r="AP52" s="977"/>
      <c r="AQ52" s="977"/>
      <c r="AR52" s="977" t="str">
        <f>様式１!$BL$37</f>
        <v/>
      </c>
      <c r="AS52" s="977"/>
      <c r="AT52" s="977"/>
      <c r="AU52" s="1015"/>
      <c r="AV52" s="1015"/>
      <c r="AW52" s="1015"/>
      <c r="AX52" s="1008" t="str">
        <f>AR52</f>
        <v/>
      </c>
      <c r="AY52" s="1009"/>
      <c r="AZ52" s="1009"/>
      <c r="BA52" s="1009"/>
      <c r="BB52" s="1009"/>
      <c r="BC52" s="1010"/>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T52"/>
      <c r="DU52"/>
      <c r="DV52"/>
      <c r="DW52"/>
      <c r="DX52"/>
      <c r="DY52"/>
      <c r="DZ52"/>
      <c r="EA52"/>
      <c r="EB52"/>
      <c r="EC52"/>
      <c r="ED52"/>
      <c r="EE52"/>
      <c r="EF52"/>
      <c r="EG52"/>
      <c r="EH52"/>
      <c r="EI52"/>
      <c r="EJ52"/>
      <c r="EK52"/>
      <c r="EL52"/>
    </row>
    <row r="53" spans="2:142" ht="11.45" customHeight="1"/>
    <row r="54" spans="2:142" ht="13.5" customHeight="1">
      <c r="B54" s="1088" t="s">
        <v>70</v>
      </c>
      <c r="C54" s="1088"/>
      <c r="D54" s="1088"/>
      <c r="E54" s="1088"/>
      <c r="F54" s="1088"/>
      <c r="G54" s="1088"/>
      <c r="H54" s="1088"/>
      <c r="I54" s="1088"/>
      <c r="J54" s="73"/>
      <c r="K54" s="73"/>
      <c r="L54" s="73"/>
      <c r="M54" s="73"/>
      <c r="N54" s="73"/>
      <c r="O54" s="73"/>
      <c r="P54" s="73"/>
      <c r="Q54" s="73"/>
      <c r="R54" s="73"/>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DL54" s="142"/>
      <c r="DM54" s="137"/>
      <c r="DN54" s="137"/>
      <c r="DO54" s="137"/>
      <c r="DP54" s="137"/>
      <c r="DQ54" s="137"/>
      <c r="DR54" s="137"/>
      <c r="DS54" s="137"/>
    </row>
    <row r="55" spans="2:142" s="2" customFormat="1" ht="30" customHeight="1">
      <c r="B55" s="683" t="s">
        <v>71</v>
      </c>
      <c r="C55" s="683"/>
      <c r="D55" s="683"/>
      <c r="E55" s="683"/>
      <c r="F55" s="683"/>
      <c r="G55" s="75" t="s">
        <v>72</v>
      </c>
      <c r="H55" s="1087">
        <f>様式１!H45</f>
        <v>0</v>
      </c>
      <c r="I55" s="1087"/>
      <c r="J55" s="1087"/>
      <c r="K55" s="1087"/>
      <c r="L55" s="1087"/>
      <c r="M55" s="1087"/>
      <c r="N55" s="1087"/>
      <c r="O55" s="1087"/>
      <c r="P55" s="1087"/>
      <c r="Q55" s="1087"/>
      <c r="R55" s="1087"/>
      <c r="S55" s="1087"/>
      <c r="T55" s="1087"/>
      <c r="U55" s="1087"/>
      <c r="V55" s="1087"/>
      <c r="W55" s="1087"/>
      <c r="X55" s="1087"/>
      <c r="Y55" s="704" t="s">
        <v>73</v>
      </c>
      <c r="Z55" s="704"/>
      <c r="AA55" s="704"/>
      <c r="AB55" s="704"/>
      <c r="AC55" s="76"/>
      <c r="AD55" s="683" t="s">
        <v>74</v>
      </c>
      <c r="AE55" s="683"/>
      <c r="AF55" s="683"/>
      <c r="AG55" s="683"/>
      <c r="AH55" s="683"/>
      <c r="AI55" s="75" t="s">
        <v>72</v>
      </c>
      <c r="AJ55" s="1087">
        <f>様式１!AJ45</f>
        <v>0</v>
      </c>
      <c r="AK55" s="1087"/>
      <c r="AL55" s="1087"/>
      <c r="AM55" s="1087"/>
      <c r="AN55" s="1087"/>
      <c r="AO55" s="1087"/>
      <c r="AP55" s="1087"/>
      <c r="AQ55" s="1087"/>
      <c r="AR55" s="1087"/>
      <c r="AS55" s="1087"/>
      <c r="AT55" s="1087"/>
      <c r="AU55" s="1087"/>
      <c r="AV55" s="1087"/>
      <c r="AW55" s="1087"/>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L55" s="142"/>
      <c r="DM55" s="138"/>
      <c r="DN55" s="138"/>
      <c r="DO55" s="138"/>
      <c r="DP55" s="138"/>
      <c r="DQ55" s="138"/>
      <c r="DR55" s="138"/>
      <c r="DS55" s="138"/>
      <c r="DT55"/>
      <c r="DU55"/>
      <c r="DV55"/>
      <c r="DW55"/>
      <c r="DX55"/>
      <c r="DY55"/>
      <c r="DZ55"/>
      <c r="EA55"/>
      <c r="EB55"/>
      <c r="EC55"/>
      <c r="ED55"/>
      <c r="EE55"/>
      <c r="EF55"/>
      <c r="EG55"/>
      <c r="EH55"/>
      <c r="EI55"/>
      <c r="EJ55"/>
      <c r="EK55"/>
      <c r="EL55"/>
    </row>
    <row r="56" spans="2:142" s="2" customFormat="1" ht="30" customHeight="1">
      <c r="B56" s="692" t="s">
        <v>75</v>
      </c>
      <c r="C56" s="692"/>
      <c r="D56" s="692"/>
      <c r="E56" s="692"/>
      <c r="F56" s="692"/>
      <c r="G56" s="75" t="s">
        <v>72</v>
      </c>
      <c r="H56" s="693" t="s">
        <v>76</v>
      </c>
      <c r="I56" s="693"/>
      <c r="J56" s="1089" t="str">
        <f>TEXT(様式１!H46,"0000")&amp;TEXT(様式１!N46,"0000")&amp;TEXT(様式１!T46,"0000")&amp;様式１!Z46</f>
        <v>00000000000022</v>
      </c>
      <c r="K56" s="1089" t="str">
        <f>TEXT(様式１!K37,"0000")&amp;TEXT(様式１!S37,"0000")&amp;TEXT(様式１!AA37,"0000")&amp;様式１!AI37</f>
        <v>000000000000</v>
      </c>
      <c r="L56" s="1089" t="str">
        <f>TEXT(様式１!L37,"0000")&amp;TEXT(様式１!T37,"0000")&amp;TEXT(様式１!AB37,"0000")&amp;様式１!AJ37</f>
        <v>000000000000</v>
      </c>
      <c r="M56" s="1089" t="str">
        <f>TEXT(様式１!M37,"0000")&amp;TEXT(様式１!U37,"0000")&amp;TEXT(様式１!AC37,"0000")&amp;様式１!AK37</f>
        <v>000000000000</v>
      </c>
      <c r="N56" s="1089" t="str">
        <f>TEXT(様式１!N37,"0000")&amp;TEXT(様式１!V37,"0000")&amp;TEXT(様式１!AD37,"0000")&amp;様式１!AL37</f>
        <v>000000000000</v>
      </c>
      <c r="O56" s="1089" t="str">
        <f>TEXT(様式１!O37,"0000")&amp;TEXT(様式１!W37,"0000")&amp;TEXT(様式１!AE37,"0000")&amp;様式１!AM37</f>
        <v>000000000000</v>
      </c>
      <c r="P56" s="1089" t="str">
        <f>TEXT(様式１!P37,"0000")&amp;TEXT(様式１!X37,"0000")&amp;TEXT(様式１!AF37,"0000")&amp;様式１!AN37</f>
        <v>000000000000</v>
      </c>
      <c r="Q56" s="1089" t="str">
        <f>TEXT(様式１!Q37,"0000")&amp;TEXT(様式１!Y37,"0000")&amp;TEXT(様式１!AG37,"0000")&amp;様式１!AO37</f>
        <v>0000合計0000</v>
      </c>
      <c r="R56" s="1089" t="str">
        <f>TEXT(様式１!R37,"0000")&amp;TEXT(様式１!Z37,"0000")&amp;TEXT(様式１!AH37,"0000")&amp;様式１!AP37</f>
        <v>00000000年</v>
      </c>
      <c r="S56" s="1089" t="str">
        <f>TEXT(様式１!S37,"0000")&amp;TEXT(様式１!AA37,"0000")&amp;TEXT(様式１!AI37,"0000")&amp;様式１!AQ37</f>
        <v>000000000000</v>
      </c>
      <c r="T56" s="1089" t="str">
        <f>TEXT(様式１!T37,"0000")&amp;TEXT(様式１!AB37,"0000")&amp;TEXT(様式１!AJ37,"0000")&amp;様式１!AR37</f>
        <v>000000000000</v>
      </c>
      <c r="U56" s="1089" t="str">
        <f>TEXT(様式１!U37,"0000")&amp;TEXT(様式１!AC37,"0000")&amp;TEXT(様式１!AK37,"0000")&amp;様式１!AS37</f>
        <v>000000000000</v>
      </c>
      <c r="V56" s="1089" t="str">
        <f>TEXT(様式１!V37,"0000")&amp;TEXT(様式１!AD37,"0000")&amp;TEXT(様式１!AL37,"0000")&amp;様式１!AT37</f>
        <v>000000000000</v>
      </c>
      <c r="W56" s="1089" t="str">
        <f>TEXT(様式１!W37,"0000")&amp;TEXT(様式１!AE37,"0000")&amp;TEXT(様式１!AM37,"0000")&amp;様式１!AU37</f>
        <v>000000000000</v>
      </c>
      <c r="X56" s="1089" t="str">
        <f>TEXT(様式１!X37,"0000")&amp;TEXT(様式１!AF37,"0000")&amp;TEXT(様式１!AN37,"0000")&amp;様式１!AV37</f>
        <v>000000000000</v>
      </c>
      <c r="Y56" s="1089" t="str">
        <f>TEXT(様式１!Y37,"0000")&amp;TEXT(様式１!AG37,"0000")&amp;TEXT(様式１!AO37,"0000")&amp;様式１!AW37</f>
        <v>合計00000000</v>
      </c>
      <c r="Z56" s="1089" t="str">
        <f>TEXT(様式１!Z37,"0000")&amp;TEXT(様式１!AH37,"0000")&amp;TEXT(様式１!AP37,"0000")&amp;様式１!AX37</f>
        <v>0000年</v>
      </c>
      <c r="AA56" s="693" t="s">
        <v>17</v>
      </c>
      <c r="AB56" s="693"/>
      <c r="AD56" s="683" t="s">
        <v>77</v>
      </c>
      <c r="AE56" s="683"/>
      <c r="AF56" s="683"/>
      <c r="AG56" s="683"/>
      <c r="AH56" s="683"/>
      <c r="AI56" s="77" t="s">
        <v>72</v>
      </c>
      <c r="AJ56" s="1087">
        <f>様式１!AJ46</f>
        <v>0</v>
      </c>
      <c r="AK56" s="1087"/>
      <c r="AL56" s="1087"/>
      <c r="AM56" s="1087"/>
      <c r="AN56" s="1087"/>
      <c r="AO56" s="1087"/>
      <c r="AP56" s="1087"/>
      <c r="AQ56" s="1087"/>
      <c r="AR56" s="1087"/>
      <c r="AS56" s="1087"/>
      <c r="AT56" s="1087"/>
      <c r="AU56" s="1087"/>
      <c r="AV56" s="1087"/>
      <c r="AW56" s="1087"/>
      <c r="AX56" s="1070"/>
      <c r="AY56" s="1071"/>
      <c r="AZ56" s="1071"/>
      <c r="BA56" s="1071"/>
      <c r="BB56" s="1071"/>
      <c r="BC56" s="1071"/>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L56" s="142"/>
      <c r="DM56" s="138"/>
      <c r="DN56" s="138"/>
      <c r="DO56" s="138"/>
      <c r="DP56" s="138"/>
      <c r="DQ56" s="138"/>
      <c r="DR56" s="138"/>
      <c r="DS56" s="138"/>
      <c r="DT56"/>
      <c r="DU56"/>
      <c r="DV56"/>
      <c r="DW56"/>
      <c r="DX56"/>
      <c r="DY56"/>
      <c r="DZ56"/>
      <c r="EA56"/>
      <c r="EB56"/>
      <c r="EC56"/>
      <c r="ED56"/>
      <c r="EE56"/>
      <c r="EF56"/>
      <c r="EG56"/>
      <c r="EH56"/>
      <c r="EI56"/>
      <c r="EJ56"/>
      <c r="EK56"/>
      <c r="EL56"/>
    </row>
    <row r="57" spans="2:142" s="2" customFormat="1" ht="30" customHeight="1">
      <c r="B57" s="683" t="s">
        <v>78</v>
      </c>
      <c r="C57" s="683"/>
      <c r="D57" s="683"/>
      <c r="E57" s="683"/>
      <c r="F57" s="683"/>
      <c r="G57" s="75" t="s">
        <v>72</v>
      </c>
      <c r="H57" s="1087" t="str">
        <f>様式１!H49&amp;様式１!R49&amp;様式１!AC49</f>
        <v/>
      </c>
      <c r="I57" s="1087"/>
      <c r="J57" s="1087"/>
      <c r="K57" s="1087"/>
      <c r="L57" s="1087"/>
      <c r="M57" s="1087"/>
      <c r="N57" s="1087"/>
      <c r="O57" s="1087"/>
      <c r="P57" s="1087"/>
      <c r="Q57" s="1087"/>
      <c r="R57" s="1087"/>
      <c r="S57" s="1087"/>
      <c r="T57" s="1087"/>
      <c r="U57" s="1087"/>
      <c r="V57" s="1087"/>
      <c r="W57" s="1087"/>
      <c r="X57" s="1087"/>
      <c r="Y57" s="1087"/>
      <c r="Z57" s="1087"/>
      <c r="AA57" s="1087"/>
      <c r="AB57" s="1087"/>
      <c r="AC57" s="1087"/>
      <c r="AD57" s="1087"/>
      <c r="AE57" s="1087"/>
      <c r="AF57" s="1087"/>
      <c r="AG57" s="1087"/>
      <c r="AH57" s="1087"/>
      <c r="AI57" s="1087"/>
      <c r="AJ57" s="1087"/>
      <c r="AK57" s="1087"/>
      <c r="AL57" s="1087"/>
      <c r="AM57" s="1087"/>
      <c r="AN57" s="1087"/>
      <c r="AO57" s="1087"/>
      <c r="AP57" s="1087"/>
      <c r="AQ57" s="1087"/>
      <c r="AR57" s="1087"/>
      <c r="AS57" s="1087"/>
      <c r="AT57" s="1087"/>
      <c r="AU57" s="1087"/>
      <c r="AV57" s="1087"/>
      <c r="AW57" s="1087"/>
      <c r="AX57" s="78"/>
      <c r="AY57" s="78"/>
      <c r="AZ57" s="78"/>
      <c r="BA57" s="78"/>
      <c r="BB57" s="78"/>
      <c r="BC57" s="78"/>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L57" s="142"/>
      <c r="DM57" s="138"/>
      <c r="DN57" s="138"/>
      <c r="DO57" s="138"/>
      <c r="DP57" s="138"/>
      <c r="DQ57" s="138"/>
      <c r="DR57" s="138"/>
      <c r="DS57" s="138"/>
      <c r="DT57"/>
      <c r="DU57"/>
      <c r="DV57"/>
      <c r="DW57"/>
      <c r="DX57"/>
      <c r="DY57"/>
      <c r="DZ57"/>
      <c r="EA57"/>
      <c r="EB57"/>
      <c r="EC57"/>
      <c r="ED57"/>
      <c r="EE57"/>
      <c r="EF57"/>
      <c r="EG57"/>
      <c r="EH57"/>
      <c r="EI57"/>
      <c r="EJ57"/>
      <c r="EK57"/>
      <c r="EL57"/>
    </row>
    <row r="58" spans="2:142" ht="45.75" customHeight="1">
      <c r="BC58" s="398" t="str">
        <f>様式１!AW5</f>
        <v>Ver.260401</v>
      </c>
    </row>
    <row r="59" spans="2:142" s="147" customFormat="1" ht="25.15" customHeight="1">
      <c r="B59" s="926">
        <f>B2</f>
        <v>0</v>
      </c>
      <c r="C59" s="926"/>
      <c r="D59" s="926"/>
      <c r="E59" s="926"/>
      <c r="F59" s="926"/>
      <c r="G59" s="926"/>
      <c r="H59" s="926"/>
      <c r="I59" s="926"/>
      <c r="J59" s="926"/>
      <c r="K59" s="926"/>
      <c r="L59" s="926"/>
      <c r="M59" s="926"/>
      <c r="N59" s="926"/>
      <c r="O59" s="926"/>
      <c r="P59" s="926"/>
      <c r="Q59" s="926"/>
      <c r="R59" s="926"/>
      <c r="S59" s="926"/>
      <c r="T59" s="926"/>
      <c r="U59" s="926"/>
      <c r="V59" s="926"/>
      <c r="W59" s="926"/>
      <c r="X59" s="926" t="str">
        <f>X2</f>
        <v>未達項目あり</v>
      </c>
      <c r="Y59" s="926"/>
      <c r="Z59" s="926"/>
      <c r="AA59" s="926"/>
      <c r="AB59" s="926"/>
      <c r="AC59" s="926"/>
      <c r="AD59" s="926"/>
      <c r="AE59" s="926"/>
      <c r="AF59" s="926"/>
      <c r="AG59" s="926"/>
      <c r="AH59" s="926"/>
      <c r="AI59" s="926"/>
      <c r="AJ59" s="926"/>
      <c r="AK59" s="926"/>
      <c r="AL59" s="926"/>
      <c r="AM59" s="926"/>
      <c r="AN59" s="926"/>
      <c r="AO59" s="927">
        <f>AO2</f>
        <v>2501473</v>
      </c>
      <c r="AP59" s="927"/>
      <c r="AQ59" s="927"/>
      <c r="AR59" s="927"/>
      <c r="AS59" s="927"/>
      <c r="AT59" s="927"/>
      <c r="AU59" s="927"/>
      <c r="AV59" s="927"/>
      <c r="AW59" s="927"/>
      <c r="AX59" s="927"/>
      <c r="AY59" s="927"/>
      <c r="AZ59" s="927"/>
      <c r="BA59" s="927"/>
      <c r="BB59" s="927"/>
      <c r="BC59" s="927"/>
      <c r="BE59" s="172"/>
      <c r="BF59" s="172"/>
      <c r="BG59" s="172"/>
      <c r="BH59" s="172"/>
      <c r="BI59" s="172"/>
      <c r="BJ59" s="172"/>
      <c r="BK59" s="172"/>
      <c r="BL59" s="172"/>
      <c r="BM59" s="172"/>
      <c r="BN59" s="172"/>
      <c r="BO59" s="172"/>
      <c r="BP59" s="172"/>
      <c r="BQ59" s="172"/>
      <c r="BR59" s="172"/>
      <c r="BS59" s="172"/>
      <c r="BT59" s="172"/>
      <c r="BU59" s="172"/>
      <c r="BV59" s="172"/>
      <c r="BW59" s="172"/>
      <c r="BX59" s="172"/>
      <c r="BY59" s="172"/>
      <c r="BZ59" s="172"/>
      <c r="CA59" s="172"/>
      <c r="CB59" s="172"/>
      <c r="CC59" s="172"/>
      <c r="CD59" s="172"/>
      <c r="CE59" s="172"/>
      <c r="CF59" s="172"/>
      <c r="CG59" s="172"/>
      <c r="CH59" s="172"/>
      <c r="CI59" s="172"/>
      <c r="CJ59" s="172"/>
      <c r="CK59" s="172"/>
      <c r="CL59" s="172"/>
      <c r="CM59" s="172"/>
      <c r="CN59" s="172"/>
      <c r="CO59" s="172"/>
      <c r="CP59" s="172"/>
      <c r="CQ59" s="172"/>
      <c r="CR59" s="172"/>
      <c r="CS59" s="172"/>
      <c r="CT59" s="172"/>
      <c r="CU59" s="172"/>
      <c r="CV59" s="172"/>
      <c r="CW59" s="172"/>
      <c r="CX59" s="172"/>
      <c r="CY59" s="172"/>
      <c r="CZ59" s="172"/>
      <c r="DA59" s="172"/>
      <c r="DB59" s="172"/>
      <c r="DC59" s="172"/>
      <c r="DD59" s="201"/>
      <c r="DE59" s="201"/>
      <c r="DF59" s="201"/>
      <c r="DT59" s="338"/>
      <c r="DU59" s="344"/>
      <c r="DV59" s="338"/>
      <c r="DW59" s="338"/>
      <c r="DX59" s="338"/>
      <c r="DY59" s="338"/>
      <c r="DZ59" s="357"/>
      <c r="EA59" s="357"/>
      <c r="EB59" s="357"/>
      <c r="EC59" s="357"/>
      <c r="ED59" s="357"/>
      <c r="EE59" s="357"/>
      <c r="EF59" s="357"/>
      <c r="EG59" s="357"/>
      <c r="EH59" s="357"/>
      <c r="EI59" s="357"/>
      <c r="EJ59" s="358"/>
      <c r="EK59" s="349"/>
      <c r="EL59" s="338"/>
    </row>
    <row r="60" spans="2:142" s="147" customFormat="1" ht="25.15" customHeight="1">
      <c r="B60" s="926"/>
      <c r="C60" s="926"/>
      <c r="D60" s="926"/>
      <c r="E60" s="926"/>
      <c r="F60" s="926"/>
      <c r="G60" s="926"/>
      <c r="H60" s="926"/>
      <c r="I60" s="926"/>
      <c r="J60" s="926"/>
      <c r="K60" s="926"/>
      <c r="L60" s="926"/>
      <c r="M60" s="926"/>
      <c r="N60" s="926"/>
      <c r="O60" s="926"/>
      <c r="P60" s="926"/>
      <c r="Q60" s="926"/>
      <c r="R60" s="926"/>
      <c r="S60" s="926"/>
      <c r="T60" s="926"/>
      <c r="U60" s="926"/>
      <c r="V60" s="926"/>
      <c r="W60" s="926"/>
      <c r="X60" s="928">
        <f ca="1">X3</f>
        <v>46112</v>
      </c>
      <c r="Y60" s="928"/>
      <c r="Z60" s="928"/>
      <c r="AA60" s="928"/>
      <c r="AB60" s="928"/>
      <c r="AC60" s="928"/>
      <c r="AD60" s="928"/>
      <c r="AE60" s="928"/>
      <c r="AF60" s="928"/>
      <c r="AG60" s="928"/>
      <c r="AH60" s="928"/>
      <c r="AI60" s="928"/>
      <c r="AJ60" s="928"/>
      <c r="AK60" s="928"/>
      <c r="AL60" s="928"/>
      <c r="AM60" s="928"/>
      <c r="AN60" s="928"/>
      <c r="AO60" s="927"/>
      <c r="AP60" s="927"/>
      <c r="AQ60" s="927"/>
      <c r="AR60" s="927"/>
      <c r="AS60" s="927"/>
      <c r="AT60" s="927"/>
      <c r="AU60" s="927"/>
      <c r="AV60" s="927"/>
      <c r="AW60" s="927"/>
      <c r="AX60" s="927"/>
      <c r="AY60" s="927"/>
      <c r="AZ60" s="927"/>
      <c r="BA60" s="927"/>
      <c r="BB60" s="927"/>
      <c r="BC60" s="927"/>
      <c r="BE60" s="172"/>
      <c r="BF60" s="172"/>
      <c r="BG60" s="172"/>
      <c r="BH60" s="172"/>
      <c r="BI60" s="172"/>
      <c r="BJ60" s="172"/>
      <c r="BK60" s="172"/>
      <c r="BL60" s="172"/>
      <c r="BM60" s="172"/>
      <c r="BN60" s="172"/>
      <c r="BO60" s="172"/>
      <c r="BP60" s="172"/>
      <c r="BQ60" s="172"/>
      <c r="BR60" s="172"/>
      <c r="BS60" s="172"/>
      <c r="BT60" s="172"/>
      <c r="BU60" s="172"/>
      <c r="BV60" s="172"/>
      <c r="BW60" s="172"/>
      <c r="BX60" s="172"/>
      <c r="BY60" s="172"/>
      <c r="BZ60" s="172"/>
      <c r="CA60" s="172"/>
      <c r="CB60" s="172"/>
      <c r="CC60" s="172"/>
      <c r="CD60" s="172"/>
      <c r="CE60" s="172"/>
      <c r="CF60" s="172"/>
      <c r="CG60" s="172"/>
      <c r="CH60" s="172"/>
      <c r="CI60" s="172"/>
      <c r="CJ60" s="172"/>
      <c r="CK60" s="172"/>
      <c r="CL60" s="172"/>
      <c r="CM60" s="172"/>
      <c r="CN60" s="172"/>
      <c r="CO60" s="172"/>
      <c r="CP60" s="172"/>
      <c r="CQ60" s="172"/>
      <c r="CR60" s="172"/>
      <c r="CS60" s="172"/>
      <c r="CT60" s="172"/>
      <c r="CU60" s="172"/>
      <c r="CV60" s="172"/>
      <c r="CW60" s="172"/>
      <c r="CX60" s="172"/>
      <c r="CY60" s="172"/>
      <c r="CZ60" s="172"/>
      <c r="DA60" s="172"/>
      <c r="DB60" s="172"/>
      <c r="DC60" s="172"/>
      <c r="DD60" s="201"/>
      <c r="DE60" s="201"/>
      <c r="DF60" s="201"/>
      <c r="DT60" s="338"/>
      <c r="DU60" s="344"/>
      <c r="DV60" s="338"/>
      <c r="DW60" s="338"/>
      <c r="DX60" s="338"/>
      <c r="DY60" s="338"/>
      <c r="DZ60" s="357"/>
      <c r="EA60" s="357"/>
      <c r="EB60" s="357"/>
      <c r="EC60" s="357"/>
      <c r="ED60" s="357"/>
      <c r="EE60" s="357"/>
      <c r="EF60" s="357"/>
      <c r="EG60" s="357"/>
      <c r="EH60" s="357"/>
      <c r="EI60" s="357"/>
      <c r="EJ60" s="358"/>
      <c r="EK60" s="349"/>
      <c r="EL60" s="338"/>
    </row>
    <row r="62" spans="2:142" ht="18.75" customHeight="1">
      <c r="DT62" s="144"/>
      <c r="DU62" s="144"/>
      <c r="DV62" s="144"/>
      <c r="DW62" s="144"/>
      <c r="DX62" s="144"/>
      <c r="DY62" s="144"/>
      <c r="DZ62" s="144"/>
      <c r="EA62" s="144"/>
      <c r="EB62" s="144"/>
      <c r="EC62" s="144"/>
      <c r="ED62" s="144"/>
      <c r="EE62" s="144"/>
      <c r="EF62" s="144"/>
      <c r="EG62" s="144"/>
      <c r="EH62" s="144"/>
      <c r="EI62" s="144"/>
      <c r="EJ62" s="144"/>
      <c r="EK62" s="144"/>
      <c r="EL62" s="144"/>
    </row>
    <row r="63" spans="2:142">
      <c r="DT63" s="144"/>
      <c r="DU63" s="144"/>
      <c r="DV63" s="144"/>
      <c r="DW63" s="144"/>
      <c r="DX63" s="144"/>
      <c r="DY63" s="144"/>
      <c r="DZ63" s="144"/>
      <c r="EA63" s="144"/>
      <c r="EB63" s="144"/>
      <c r="EC63" s="144"/>
      <c r="ED63" s="144"/>
      <c r="EE63" s="144"/>
      <c r="EF63" s="144"/>
      <c r="EG63" s="144"/>
      <c r="EH63" s="144"/>
      <c r="EI63" s="144"/>
      <c r="EJ63" s="144"/>
      <c r="EK63" s="144"/>
      <c r="EL63" s="144"/>
    </row>
    <row r="65" spans="124:142">
      <c r="DT65" s="137"/>
      <c r="DU65" s="137"/>
      <c r="DV65" s="137"/>
    </row>
    <row r="66" spans="124:142">
      <c r="DT66" s="138"/>
      <c r="DU66" s="138"/>
      <c r="DV66" s="138"/>
      <c r="DW66" s="2"/>
      <c r="DX66" s="2"/>
      <c r="DY66" s="2"/>
      <c r="DZ66" s="2"/>
      <c r="EA66" s="2"/>
      <c r="EB66" s="2"/>
      <c r="EC66" s="2"/>
      <c r="ED66" s="2"/>
      <c r="EE66" s="2"/>
      <c r="EF66" s="2"/>
      <c r="EG66" s="2"/>
      <c r="EH66" s="2"/>
      <c r="EI66" s="2"/>
      <c r="EJ66" s="2"/>
      <c r="EK66" s="2"/>
      <c r="EL66" s="2"/>
    </row>
    <row r="67" spans="124:142">
      <c r="DT67" s="138"/>
      <c r="DU67" s="138"/>
      <c r="DV67" s="138"/>
      <c r="DW67" s="2"/>
      <c r="DX67" s="2"/>
      <c r="DY67" s="2"/>
      <c r="DZ67" s="2"/>
      <c r="EA67" s="2"/>
      <c r="EB67" s="2"/>
      <c r="EC67" s="2"/>
      <c r="ED67" s="2"/>
      <c r="EE67" s="2"/>
      <c r="EF67" s="2"/>
      <c r="EG67" s="2"/>
      <c r="EH67" s="2"/>
      <c r="EI67" s="2"/>
      <c r="EJ67" s="2"/>
      <c r="EK67" s="2"/>
      <c r="EL67" s="2"/>
    </row>
    <row r="68" spans="124:142">
      <c r="DT68" s="138"/>
      <c r="DU68" s="138"/>
      <c r="DV68" s="138"/>
      <c r="DW68" s="2"/>
      <c r="DX68" s="2"/>
      <c r="DY68" s="2"/>
      <c r="DZ68" s="2"/>
      <c r="EA68" s="2"/>
      <c r="EB68" s="2"/>
      <c r="EC68" s="2"/>
      <c r="ED68" s="2"/>
      <c r="EE68" s="2"/>
      <c r="EF68" s="2"/>
      <c r="EG68" s="2"/>
      <c r="EH68" s="2"/>
      <c r="EI68" s="2"/>
      <c r="EJ68" s="2"/>
      <c r="EK68" s="2"/>
      <c r="EL68" s="2"/>
    </row>
  </sheetData>
  <mergeCells count="267">
    <mergeCell ref="B44:F45"/>
    <mergeCell ref="AC36:AJ36"/>
    <mergeCell ref="AK36:BC36"/>
    <mergeCell ref="B36:H36"/>
    <mergeCell ref="I36:M36"/>
    <mergeCell ref="N36:P36"/>
    <mergeCell ref="Q36:R36"/>
    <mergeCell ref="Z43:AB43"/>
    <mergeCell ref="AC43:AE43"/>
    <mergeCell ref="AF43:AH43"/>
    <mergeCell ref="AI43:AN43"/>
    <mergeCell ref="Z44:AB44"/>
    <mergeCell ref="AC44:AE44"/>
    <mergeCell ref="AF44:AH44"/>
    <mergeCell ref="G44:J44"/>
    <mergeCell ref="S36:U36"/>
    <mergeCell ref="V36:W36"/>
    <mergeCell ref="AX43:BC43"/>
    <mergeCell ref="DT14:DV14"/>
    <mergeCell ref="DW14:DX14"/>
    <mergeCell ref="DT16:DX16"/>
    <mergeCell ref="DZ23:EJ23"/>
    <mergeCell ref="EC38:EE38"/>
    <mergeCell ref="DU28:DY28"/>
    <mergeCell ref="DZ28:EJ28"/>
    <mergeCell ref="DU30:DY30"/>
    <mergeCell ref="DZ30:EJ30"/>
    <mergeCell ref="DU32:DY32"/>
    <mergeCell ref="DZ32:EJ32"/>
    <mergeCell ref="DT11:EL11"/>
    <mergeCell ref="Q51:S51"/>
    <mergeCell ref="N47:P47"/>
    <mergeCell ref="Q47:S47"/>
    <mergeCell ref="G48:J48"/>
    <mergeCell ref="K48:M48"/>
    <mergeCell ref="N48:P48"/>
    <mergeCell ref="T49:Y49"/>
    <mergeCell ref="AF46:AH46"/>
    <mergeCell ref="Z49:AB49"/>
    <mergeCell ref="AC49:AE49"/>
    <mergeCell ref="AF49:AH49"/>
    <mergeCell ref="K51:M51"/>
    <mergeCell ref="K46:M46"/>
    <mergeCell ref="N46:P46"/>
    <mergeCell ref="Q46:S46"/>
    <mergeCell ref="G45:J45"/>
    <mergeCell ref="K45:M45"/>
    <mergeCell ref="N45:P45"/>
    <mergeCell ref="Z47:AB47"/>
    <mergeCell ref="AC47:AE47"/>
    <mergeCell ref="Z50:AB50"/>
    <mergeCell ref="DY16:EA16"/>
    <mergeCell ref="EB16:EE16"/>
    <mergeCell ref="B57:F57"/>
    <mergeCell ref="H57:AW57"/>
    <mergeCell ref="B54:I54"/>
    <mergeCell ref="B55:F55"/>
    <mergeCell ref="H55:X55"/>
    <mergeCell ref="Y55:AB55"/>
    <mergeCell ref="AD55:AH55"/>
    <mergeCell ref="AJ55:AW55"/>
    <mergeCell ref="B56:F56"/>
    <mergeCell ref="H56:I56"/>
    <mergeCell ref="J56:Z56"/>
    <mergeCell ref="AA56:AB56"/>
    <mergeCell ref="AD56:AH56"/>
    <mergeCell ref="AJ56:AW56"/>
    <mergeCell ref="AX56:BC56"/>
    <mergeCell ref="B38:BC38"/>
    <mergeCell ref="B39:T39"/>
    <mergeCell ref="U39:BC39"/>
    <mergeCell ref="K49:M49"/>
    <mergeCell ref="N49:P49"/>
    <mergeCell ref="Q49:S49"/>
    <mergeCell ref="K43:M43"/>
    <mergeCell ref="AO42:BC42"/>
    <mergeCell ref="K42:Y42"/>
    <mergeCell ref="Z42:AN42"/>
    <mergeCell ref="AX46:BC46"/>
    <mergeCell ref="AX47:BC48"/>
    <mergeCell ref="AX49:BC49"/>
    <mergeCell ref="N43:P43"/>
    <mergeCell ref="Q43:S43"/>
    <mergeCell ref="K44:M44"/>
    <mergeCell ref="N44:P44"/>
    <mergeCell ref="Q44:S44"/>
    <mergeCell ref="T43:Y43"/>
    <mergeCell ref="T44:Y45"/>
    <mergeCell ref="AU46:AW46"/>
    <mergeCell ref="AO47:AQ47"/>
    <mergeCell ref="AR47:AT47"/>
    <mergeCell ref="B30:BC30"/>
    <mergeCell ref="B31:H31"/>
    <mergeCell ref="X26:AN26"/>
    <mergeCell ref="AO26:BC27"/>
    <mergeCell ref="X27:AN27"/>
    <mergeCell ref="X36:Z36"/>
    <mergeCell ref="AA36:AB36"/>
    <mergeCell ref="B42:J43"/>
    <mergeCell ref="B32:H33"/>
    <mergeCell ref="I32:AG33"/>
    <mergeCell ref="AN33:BC34"/>
    <mergeCell ref="B34:H34"/>
    <mergeCell ref="B35:H35"/>
    <mergeCell ref="I31:AG31"/>
    <mergeCell ref="B26:L26"/>
    <mergeCell ref="B27:L27"/>
    <mergeCell ref="M26:W26"/>
    <mergeCell ref="M27:W27"/>
    <mergeCell ref="AH31:AM34"/>
    <mergeCell ref="AN31:BC32"/>
    <mergeCell ref="I35:BC35"/>
    <mergeCell ref="I34:AG34"/>
    <mergeCell ref="B6:BC6"/>
    <mergeCell ref="B8:BC8"/>
    <mergeCell ref="B9:H9"/>
    <mergeCell ref="I9:AG9"/>
    <mergeCell ref="AH9:AM12"/>
    <mergeCell ref="AN9:BC10"/>
    <mergeCell ref="B10:H11"/>
    <mergeCell ref="I10:AG11"/>
    <mergeCell ref="AN11:BC12"/>
    <mergeCell ref="B12:H12"/>
    <mergeCell ref="B47:F48"/>
    <mergeCell ref="B50:F51"/>
    <mergeCell ref="B46:J46"/>
    <mergeCell ref="B49:J49"/>
    <mergeCell ref="Z48:AB48"/>
    <mergeCell ref="AC48:AE48"/>
    <mergeCell ref="N52:P52"/>
    <mergeCell ref="B52:J52"/>
    <mergeCell ref="T50:Y51"/>
    <mergeCell ref="T47:Y48"/>
    <mergeCell ref="Z46:AB46"/>
    <mergeCell ref="AC46:AE46"/>
    <mergeCell ref="G51:J51"/>
    <mergeCell ref="G47:J47"/>
    <mergeCell ref="K47:M47"/>
    <mergeCell ref="N51:P51"/>
    <mergeCell ref="AC50:AE50"/>
    <mergeCell ref="G50:J50"/>
    <mergeCell ref="K50:M50"/>
    <mergeCell ref="N50:P50"/>
    <mergeCell ref="Q50:S50"/>
    <mergeCell ref="Q48:S48"/>
    <mergeCell ref="T46:Y46"/>
    <mergeCell ref="AU49:AW49"/>
    <mergeCell ref="AF48:AH48"/>
    <mergeCell ref="AR45:AT45"/>
    <mergeCell ref="K52:M52"/>
    <mergeCell ref="Q52:S52"/>
    <mergeCell ref="T52:Y52"/>
    <mergeCell ref="Z45:AB45"/>
    <mergeCell ref="AC45:AE45"/>
    <mergeCell ref="AF45:AH45"/>
    <mergeCell ref="AU45:AW45"/>
    <mergeCell ref="AF51:AH51"/>
    <mergeCell ref="AF50:AH50"/>
    <mergeCell ref="AU47:AW47"/>
    <mergeCell ref="AO48:AQ48"/>
    <mergeCell ref="AR48:AT48"/>
    <mergeCell ref="AU48:AW48"/>
    <mergeCell ref="AR51:AT51"/>
    <mergeCell ref="AU51:AW51"/>
    <mergeCell ref="Q45:S45"/>
    <mergeCell ref="AI44:AN45"/>
    <mergeCell ref="AX52:BC52"/>
    <mergeCell ref="AO50:AQ50"/>
    <mergeCell ref="AR50:AT50"/>
    <mergeCell ref="Z52:AB52"/>
    <mergeCell ref="AC52:AE52"/>
    <mergeCell ref="AF52:AH52"/>
    <mergeCell ref="AI46:AN46"/>
    <mergeCell ref="AI49:AN49"/>
    <mergeCell ref="AI52:AN52"/>
    <mergeCell ref="AO52:AQ52"/>
    <mergeCell ref="AR52:AT52"/>
    <mergeCell ref="AU52:AW52"/>
    <mergeCell ref="Z51:AB51"/>
    <mergeCell ref="AC51:AE51"/>
    <mergeCell ref="AO46:AQ46"/>
    <mergeCell ref="AR46:AT46"/>
    <mergeCell ref="AF47:AH47"/>
    <mergeCell ref="AU50:AW50"/>
    <mergeCell ref="AI47:AN48"/>
    <mergeCell ref="AI50:AN51"/>
    <mergeCell ref="AX50:BC51"/>
    <mergeCell ref="AO51:AQ51"/>
    <mergeCell ref="AO49:AQ49"/>
    <mergeCell ref="AR49:AT49"/>
    <mergeCell ref="CK2:DF2"/>
    <mergeCell ref="BE4:DF4"/>
    <mergeCell ref="BE6:DF6"/>
    <mergeCell ref="BE8:DF8"/>
    <mergeCell ref="BE9:BK9"/>
    <mergeCell ref="BL9:CJ9"/>
    <mergeCell ref="CK9:CP12"/>
    <mergeCell ref="CQ9:DF10"/>
    <mergeCell ref="BE10:BK11"/>
    <mergeCell ref="BL10:CJ11"/>
    <mergeCell ref="CQ11:DF12"/>
    <mergeCell ref="BE12:BK12"/>
    <mergeCell ref="AO2:BC3"/>
    <mergeCell ref="AO44:AQ44"/>
    <mergeCell ref="AR44:AT44"/>
    <mergeCell ref="AU44:AW44"/>
    <mergeCell ref="AX44:BC45"/>
    <mergeCell ref="AO45:AQ45"/>
    <mergeCell ref="AO43:AQ43"/>
    <mergeCell ref="AR43:AT43"/>
    <mergeCell ref="AU43:AW43"/>
    <mergeCell ref="B4:BC4"/>
    <mergeCell ref="B17:J17"/>
    <mergeCell ref="AO17:BC17"/>
    <mergeCell ref="B14:J14"/>
    <mergeCell ref="K14:Y14"/>
    <mergeCell ref="AO14:BC14"/>
    <mergeCell ref="B15:J15"/>
    <mergeCell ref="K15:Y15"/>
    <mergeCell ref="Z15:AN15"/>
    <mergeCell ref="AO15:BC15"/>
    <mergeCell ref="B19:BC19"/>
    <mergeCell ref="AO16:BC16"/>
    <mergeCell ref="K17:Y17"/>
    <mergeCell ref="Z14:AN14"/>
    <mergeCell ref="B2:W3"/>
    <mergeCell ref="B16:J16"/>
    <mergeCell ref="K16:Y16"/>
    <mergeCell ref="Z16:AN16"/>
    <mergeCell ref="BE22:DF22"/>
    <mergeCell ref="BE23:DC23"/>
    <mergeCell ref="BE24:DC24"/>
    <mergeCell ref="BE14:BM14"/>
    <mergeCell ref="BN14:CB14"/>
    <mergeCell ref="CC14:CQ14"/>
    <mergeCell ref="CR14:DF14"/>
    <mergeCell ref="BE15:BM15"/>
    <mergeCell ref="BN15:CB15"/>
    <mergeCell ref="BE19:DF19"/>
    <mergeCell ref="CO21:DC21"/>
    <mergeCell ref="Z17:AN17"/>
    <mergeCell ref="B22:BC22"/>
    <mergeCell ref="B23:BC24"/>
    <mergeCell ref="B59:W60"/>
    <mergeCell ref="X59:AN59"/>
    <mergeCell ref="AO59:BC60"/>
    <mergeCell ref="X60:AN60"/>
    <mergeCell ref="X2:AN2"/>
    <mergeCell ref="X3:AN3"/>
    <mergeCell ref="DU19:DY19"/>
    <mergeCell ref="DZ19:EJ19"/>
    <mergeCell ref="DU21:DY21"/>
    <mergeCell ref="DZ21:EJ21"/>
    <mergeCell ref="DU23:DY23"/>
    <mergeCell ref="I12:AG12"/>
    <mergeCell ref="BL12:CJ12"/>
    <mergeCell ref="CC15:CQ15"/>
    <mergeCell ref="CR15:DF15"/>
    <mergeCell ref="BE16:BM16"/>
    <mergeCell ref="BN16:CB16"/>
    <mergeCell ref="CC16:CQ16"/>
    <mergeCell ref="CR16:DF16"/>
    <mergeCell ref="BE17:BM17"/>
    <mergeCell ref="BN17:CB17"/>
    <mergeCell ref="CC17:CQ17"/>
    <mergeCell ref="CR17:DF17"/>
    <mergeCell ref="AL21:AZ21"/>
  </mergeCells>
  <phoneticPr fontId="1"/>
  <conditionalFormatting sqref="B19:BC19">
    <cfRule type="containsText" dxfId="7" priority="1" operator="containsText" text="未達">
      <formula>NOT(ISERROR(SEARCH("未達",B19)))</formula>
    </cfRule>
  </conditionalFormatting>
  <conditionalFormatting sqref="B44:BC46">
    <cfRule type="expression" dxfId="6" priority="20">
      <formula>$B$44="評価対象"</formula>
    </cfRule>
  </conditionalFormatting>
  <conditionalFormatting sqref="B47:BC49">
    <cfRule type="expression" dxfId="5" priority="21">
      <formula>$B$47="評価対象"</formula>
    </cfRule>
  </conditionalFormatting>
  <conditionalFormatting sqref="B50:BC52">
    <cfRule type="expression" dxfId="4" priority="22">
      <formula>$B$50="評価対象"</formula>
    </cfRule>
  </conditionalFormatting>
  <conditionalFormatting sqref="H55 AJ55:AJ56 J56 H57">
    <cfRule type="expression" dxfId="3" priority="24">
      <formula>H55&lt;&gt;""</formula>
    </cfRule>
  </conditionalFormatting>
  <conditionalFormatting sqref="I9:I10 I12 N36 S36 X36 AK36">
    <cfRule type="expression" dxfId="2" priority="44" stopIfTrue="1">
      <formula>I9&lt;&gt;""</formula>
    </cfRule>
  </conditionalFormatting>
  <conditionalFormatting sqref="I31:I32 I34:I36">
    <cfRule type="expression" dxfId="1" priority="19" stopIfTrue="1">
      <formula>I31&lt;&gt;""</formula>
    </cfRule>
  </conditionalFormatting>
  <conditionalFormatting sqref="BL9:BL10 BL12">
    <cfRule type="expression" dxfId="0" priority="16" stopIfTrue="1">
      <formula>BL9&lt;&gt;""</formula>
    </cfRule>
  </conditionalFormatting>
  <dataValidations count="3">
    <dataValidation imeMode="halfAlpha" allowBlank="1" showInputMessage="1" showErrorMessage="1" sqref="AK36:BC36" xr:uid="{37085F23-4BD5-4891-8F58-74002FB5655D}"/>
    <dataValidation allowBlank="1" showInputMessage="1" showErrorMessage="1" error="レベルは、必ず「プルダウン」の中から選択ください。" sqref="B39:T39" xr:uid="{EA72AF82-3391-453C-ADB4-D3523889DDEA}"/>
    <dataValidation operator="equal" allowBlank="1" showInputMessage="1" showErrorMessage="1" error="「技能者ID」は半角数字（4桁-4桁-4桁）で入力してください" sqref="I12:AG12" xr:uid="{034015B0-3052-4B67-9246-814DB90A8B1E}"/>
  </dataValidations>
  <printOptions horizontalCentered="1"/>
  <pageMargins left="0.19685039370078741" right="0.19685039370078741" top="0.55118110236220474" bottom="0" header="0.31496062992125984" footer="0.31496062992125984"/>
  <pageSetup paperSize="9" scale="21"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20B2A-B26A-4D73-9C32-059E05E7EB0D}">
  <sheetPr codeName="Sheet6"/>
  <dimension ref="B3:CJ6"/>
  <sheetViews>
    <sheetView workbookViewId="0">
      <selection activeCell="B6" sqref="B6:CJ6"/>
    </sheetView>
  </sheetViews>
  <sheetFormatPr defaultColWidth="8.75" defaultRowHeight="13.5"/>
  <cols>
    <col min="1" max="2" width="8.75" style="102"/>
    <col min="3" max="3" width="27.75" style="102" customWidth="1"/>
    <col min="4" max="41" width="8.75" style="102"/>
    <col min="42" max="42" width="30.125" style="102" customWidth="1"/>
    <col min="43" max="47" width="8.75" style="102"/>
    <col min="48" max="48" width="10.75" style="102" customWidth="1"/>
    <col min="49" max="87" width="8.75" style="102"/>
    <col min="88" max="88" width="10.5" style="102" bestFit="1" customWidth="1"/>
    <col min="89" max="89" width="9.75" style="102" customWidth="1"/>
    <col min="90" max="16384" width="8.75" style="102"/>
  </cols>
  <sheetData>
    <row r="3" spans="2:88">
      <c r="D3" s="124" t="s">
        <v>340</v>
      </c>
      <c r="AW3" s="124" t="s">
        <v>402</v>
      </c>
      <c r="BU3" s="124" t="s">
        <v>404</v>
      </c>
      <c r="CA3" s="124" t="s">
        <v>405</v>
      </c>
    </row>
    <row r="4" spans="2:88" s="244" customFormat="1" ht="13.15" customHeight="1">
      <c r="B4" s="244">
        <v>2</v>
      </c>
      <c r="C4" s="313">
        <f>B4+1</f>
        <v>3</v>
      </c>
      <c r="D4" s="313">
        <f t="shared" ref="D4:BO4" si="0">C4+1</f>
        <v>4</v>
      </c>
      <c r="E4" s="313">
        <f t="shared" si="0"/>
        <v>5</v>
      </c>
      <c r="F4" s="313">
        <f t="shared" si="0"/>
        <v>6</v>
      </c>
      <c r="G4" s="313">
        <f t="shared" si="0"/>
        <v>7</v>
      </c>
      <c r="H4" s="313">
        <f t="shared" si="0"/>
        <v>8</v>
      </c>
      <c r="I4" s="313">
        <f t="shared" si="0"/>
        <v>9</v>
      </c>
      <c r="J4" s="313">
        <f t="shared" si="0"/>
        <v>10</v>
      </c>
      <c r="K4" s="313">
        <f t="shared" si="0"/>
        <v>11</v>
      </c>
      <c r="L4" s="313">
        <f t="shared" si="0"/>
        <v>12</v>
      </c>
      <c r="M4" s="313">
        <f t="shared" si="0"/>
        <v>13</v>
      </c>
      <c r="N4" s="313">
        <f t="shared" si="0"/>
        <v>14</v>
      </c>
      <c r="O4" s="313">
        <f t="shared" si="0"/>
        <v>15</v>
      </c>
      <c r="P4" s="313">
        <f t="shared" si="0"/>
        <v>16</v>
      </c>
      <c r="Q4" s="313">
        <f t="shared" si="0"/>
        <v>17</v>
      </c>
      <c r="R4" s="313">
        <f t="shared" si="0"/>
        <v>18</v>
      </c>
      <c r="S4" s="313">
        <f t="shared" si="0"/>
        <v>19</v>
      </c>
      <c r="T4" s="313">
        <f t="shared" si="0"/>
        <v>20</v>
      </c>
      <c r="U4" s="313">
        <f t="shared" si="0"/>
        <v>21</v>
      </c>
      <c r="V4" s="313">
        <f t="shared" si="0"/>
        <v>22</v>
      </c>
      <c r="W4" s="313">
        <f t="shared" si="0"/>
        <v>23</v>
      </c>
      <c r="X4" s="313">
        <f t="shared" si="0"/>
        <v>24</v>
      </c>
      <c r="Y4" s="313">
        <f t="shared" si="0"/>
        <v>25</v>
      </c>
      <c r="Z4" s="313">
        <f t="shared" si="0"/>
        <v>26</v>
      </c>
      <c r="AA4" s="313">
        <f t="shared" si="0"/>
        <v>27</v>
      </c>
      <c r="AB4" s="313">
        <f t="shared" si="0"/>
        <v>28</v>
      </c>
      <c r="AC4" s="313">
        <f t="shared" si="0"/>
        <v>29</v>
      </c>
      <c r="AD4" s="313">
        <f t="shared" si="0"/>
        <v>30</v>
      </c>
      <c r="AE4" s="313">
        <f t="shared" si="0"/>
        <v>31</v>
      </c>
      <c r="AF4" s="313">
        <f t="shared" si="0"/>
        <v>32</v>
      </c>
      <c r="AG4" s="313">
        <f t="shared" si="0"/>
        <v>33</v>
      </c>
      <c r="AH4" s="313">
        <f t="shared" si="0"/>
        <v>34</v>
      </c>
      <c r="AI4" s="313">
        <f t="shared" si="0"/>
        <v>35</v>
      </c>
      <c r="AJ4" s="313">
        <f t="shared" si="0"/>
        <v>36</v>
      </c>
      <c r="AK4" s="313">
        <f t="shared" si="0"/>
        <v>37</v>
      </c>
      <c r="AL4" s="313">
        <f t="shared" si="0"/>
        <v>38</v>
      </c>
      <c r="AM4" s="313">
        <f t="shared" si="0"/>
        <v>39</v>
      </c>
      <c r="AN4" s="313">
        <f t="shared" si="0"/>
        <v>40</v>
      </c>
      <c r="AO4" s="313">
        <f t="shared" si="0"/>
        <v>41</v>
      </c>
      <c r="AP4" s="313">
        <f t="shared" si="0"/>
        <v>42</v>
      </c>
      <c r="AQ4" s="313">
        <f t="shared" si="0"/>
        <v>43</v>
      </c>
      <c r="AR4" s="313">
        <f t="shared" si="0"/>
        <v>44</v>
      </c>
      <c r="AS4" s="313">
        <f t="shared" si="0"/>
        <v>45</v>
      </c>
      <c r="AT4" s="313">
        <f t="shared" si="0"/>
        <v>46</v>
      </c>
      <c r="AU4" s="313">
        <f t="shared" si="0"/>
        <v>47</v>
      </c>
      <c r="AV4" s="313">
        <f t="shared" si="0"/>
        <v>48</v>
      </c>
      <c r="AW4" s="313">
        <f t="shared" si="0"/>
        <v>49</v>
      </c>
      <c r="AX4" s="313">
        <f t="shared" si="0"/>
        <v>50</v>
      </c>
      <c r="AY4" s="313">
        <f t="shared" si="0"/>
        <v>51</v>
      </c>
      <c r="AZ4" s="313">
        <f t="shared" si="0"/>
        <v>52</v>
      </c>
      <c r="BA4" s="313">
        <f t="shared" si="0"/>
        <v>53</v>
      </c>
      <c r="BB4" s="313">
        <f t="shared" si="0"/>
        <v>54</v>
      </c>
      <c r="BC4" s="313">
        <f t="shared" si="0"/>
        <v>55</v>
      </c>
      <c r="BD4" s="313">
        <f t="shared" si="0"/>
        <v>56</v>
      </c>
      <c r="BE4" s="313">
        <f t="shared" si="0"/>
        <v>57</v>
      </c>
      <c r="BF4" s="313">
        <f t="shared" si="0"/>
        <v>58</v>
      </c>
      <c r="BG4" s="313">
        <f t="shared" si="0"/>
        <v>59</v>
      </c>
      <c r="BH4" s="313">
        <f t="shared" si="0"/>
        <v>60</v>
      </c>
      <c r="BI4" s="313">
        <f t="shared" si="0"/>
        <v>61</v>
      </c>
      <c r="BJ4" s="313">
        <f t="shared" si="0"/>
        <v>62</v>
      </c>
      <c r="BK4" s="313">
        <f t="shared" si="0"/>
        <v>63</v>
      </c>
      <c r="BL4" s="313">
        <f t="shared" si="0"/>
        <v>64</v>
      </c>
      <c r="BM4" s="313">
        <f t="shared" si="0"/>
        <v>65</v>
      </c>
      <c r="BN4" s="313">
        <f t="shared" si="0"/>
        <v>66</v>
      </c>
      <c r="BO4" s="313">
        <f t="shared" si="0"/>
        <v>67</v>
      </c>
      <c r="BP4" s="313">
        <f t="shared" ref="BP4:CJ4" si="1">BO4+1</f>
        <v>68</v>
      </c>
      <c r="BQ4" s="313">
        <f t="shared" si="1"/>
        <v>69</v>
      </c>
      <c r="BR4" s="313">
        <f t="shared" si="1"/>
        <v>70</v>
      </c>
      <c r="BS4" s="313">
        <f t="shared" si="1"/>
        <v>71</v>
      </c>
      <c r="BT4" s="313">
        <f t="shared" si="1"/>
        <v>72</v>
      </c>
      <c r="BU4" s="313">
        <f t="shared" si="1"/>
        <v>73</v>
      </c>
      <c r="BV4" s="313">
        <f t="shared" si="1"/>
        <v>74</v>
      </c>
      <c r="BW4" s="313">
        <f t="shared" si="1"/>
        <v>75</v>
      </c>
      <c r="BX4" s="313">
        <f t="shared" si="1"/>
        <v>76</v>
      </c>
      <c r="BY4" s="313">
        <f t="shared" si="1"/>
        <v>77</v>
      </c>
      <c r="BZ4" s="313">
        <f t="shared" si="1"/>
        <v>78</v>
      </c>
      <c r="CA4" s="313">
        <f t="shared" si="1"/>
        <v>79</v>
      </c>
      <c r="CB4" s="313">
        <f t="shared" si="1"/>
        <v>80</v>
      </c>
      <c r="CC4" s="313">
        <f t="shared" si="1"/>
        <v>81</v>
      </c>
      <c r="CD4" s="313">
        <f t="shared" si="1"/>
        <v>82</v>
      </c>
      <c r="CE4" s="313">
        <f t="shared" si="1"/>
        <v>83</v>
      </c>
      <c r="CF4" s="313">
        <f t="shared" si="1"/>
        <v>84</v>
      </c>
      <c r="CG4" s="313">
        <f t="shared" si="1"/>
        <v>85</v>
      </c>
      <c r="CH4" s="313">
        <f t="shared" si="1"/>
        <v>86</v>
      </c>
      <c r="CI4" s="313">
        <f t="shared" si="1"/>
        <v>87</v>
      </c>
      <c r="CJ4" s="313">
        <f t="shared" si="1"/>
        <v>88</v>
      </c>
    </row>
    <row r="5" spans="2:88" s="235" customFormat="1" ht="45" customHeight="1">
      <c r="B5" s="234" t="s">
        <v>531</v>
      </c>
      <c r="C5" s="234" t="s">
        <v>474</v>
      </c>
      <c r="D5" s="312" t="s">
        <v>318</v>
      </c>
      <c r="E5" s="234" t="s">
        <v>319</v>
      </c>
      <c r="F5" s="280" t="s">
        <v>341</v>
      </c>
      <c r="G5" s="280" t="s">
        <v>462</v>
      </c>
      <c r="H5" s="280" t="s">
        <v>463</v>
      </c>
      <c r="I5" s="280" t="s">
        <v>464</v>
      </c>
      <c r="J5" s="234" t="s">
        <v>321</v>
      </c>
      <c r="K5" s="234" t="s">
        <v>322</v>
      </c>
      <c r="L5" s="234" t="s">
        <v>323</v>
      </c>
      <c r="M5" s="234" t="s">
        <v>324</v>
      </c>
      <c r="N5" s="234" t="s">
        <v>325</v>
      </c>
      <c r="O5" s="234" t="s">
        <v>326</v>
      </c>
      <c r="P5" s="234">
        <v>1</v>
      </c>
      <c r="Q5" s="234" t="s">
        <v>327</v>
      </c>
      <c r="R5" s="234">
        <v>2</v>
      </c>
      <c r="S5" s="234" t="s">
        <v>328</v>
      </c>
      <c r="T5" s="234">
        <v>3</v>
      </c>
      <c r="U5" s="236" t="s">
        <v>329</v>
      </c>
      <c r="V5" s="234">
        <v>4</v>
      </c>
      <c r="W5" s="234" t="s">
        <v>330</v>
      </c>
      <c r="X5" s="234">
        <v>5</v>
      </c>
      <c r="Y5" s="234" t="s">
        <v>331</v>
      </c>
      <c r="Z5" s="234">
        <v>6</v>
      </c>
      <c r="AA5" s="234" t="s">
        <v>332</v>
      </c>
      <c r="AB5" s="234" t="s">
        <v>333</v>
      </c>
      <c r="AC5" s="234" t="s">
        <v>334</v>
      </c>
      <c r="AD5" s="234" t="s">
        <v>335</v>
      </c>
      <c r="AE5" s="234" t="s">
        <v>336</v>
      </c>
      <c r="AF5" s="234" t="s">
        <v>337</v>
      </c>
      <c r="AG5" s="234" t="s">
        <v>338</v>
      </c>
      <c r="AH5" s="280" t="s">
        <v>466</v>
      </c>
      <c r="AI5" s="280" t="s">
        <v>339</v>
      </c>
      <c r="AJ5" s="280" t="s">
        <v>467</v>
      </c>
      <c r="AK5" s="280" t="s">
        <v>320</v>
      </c>
      <c r="AL5" s="280" t="s">
        <v>562</v>
      </c>
      <c r="AM5" s="280" t="s">
        <v>563</v>
      </c>
      <c r="AN5" s="280" t="s">
        <v>564</v>
      </c>
      <c r="AO5" s="281" t="s">
        <v>558</v>
      </c>
      <c r="AP5" s="281" t="s">
        <v>565</v>
      </c>
      <c r="AQ5" s="281" t="s">
        <v>559</v>
      </c>
      <c r="AR5" s="280" t="s">
        <v>566</v>
      </c>
      <c r="AS5" s="280" t="s">
        <v>567</v>
      </c>
      <c r="AT5" s="280" t="s">
        <v>568</v>
      </c>
      <c r="AU5" s="401" t="s">
        <v>589</v>
      </c>
      <c r="AV5" s="281" t="s">
        <v>569</v>
      </c>
      <c r="AW5" s="243" t="s">
        <v>354</v>
      </c>
      <c r="AX5" s="234" t="s">
        <v>372</v>
      </c>
      <c r="AY5" s="234" t="s">
        <v>356</v>
      </c>
      <c r="AZ5" s="234" t="s">
        <v>374</v>
      </c>
      <c r="BA5" s="234" t="s">
        <v>358</v>
      </c>
      <c r="BB5" s="234" t="s">
        <v>376</v>
      </c>
      <c r="BC5" s="234" t="s">
        <v>390</v>
      </c>
      <c r="BD5" s="234" t="s">
        <v>392</v>
      </c>
      <c r="BE5" s="234" t="s">
        <v>360</v>
      </c>
      <c r="BF5" s="234" t="s">
        <v>378</v>
      </c>
      <c r="BG5" s="234" t="s">
        <v>362</v>
      </c>
      <c r="BH5" s="234" t="s">
        <v>380</v>
      </c>
      <c r="BI5" s="234" t="s">
        <v>364</v>
      </c>
      <c r="BJ5" s="234" t="s">
        <v>382</v>
      </c>
      <c r="BK5" s="234" t="s">
        <v>394</v>
      </c>
      <c r="BL5" s="234" t="s">
        <v>396</v>
      </c>
      <c r="BM5" s="234" t="s">
        <v>366</v>
      </c>
      <c r="BN5" s="234" t="s">
        <v>384</v>
      </c>
      <c r="BO5" s="234" t="s">
        <v>368</v>
      </c>
      <c r="BP5" s="234" t="s">
        <v>386</v>
      </c>
      <c r="BQ5" s="234" t="s">
        <v>370</v>
      </c>
      <c r="BR5" s="234" t="s">
        <v>388</v>
      </c>
      <c r="BS5" s="234" t="s">
        <v>398</v>
      </c>
      <c r="BT5" s="236" t="s">
        <v>400</v>
      </c>
      <c r="BU5" s="243" t="s">
        <v>347</v>
      </c>
      <c r="BV5" s="234" t="s">
        <v>348</v>
      </c>
      <c r="BW5" s="234" t="s">
        <v>335</v>
      </c>
      <c r="BX5" s="234" t="s">
        <v>336</v>
      </c>
      <c r="BY5" s="234" t="s">
        <v>337</v>
      </c>
      <c r="BZ5" s="236" t="s">
        <v>338</v>
      </c>
      <c r="CA5" s="243" t="s">
        <v>406</v>
      </c>
      <c r="CB5" s="234" t="s">
        <v>408</v>
      </c>
      <c r="CC5" s="234" t="s">
        <v>410</v>
      </c>
      <c r="CD5" s="234" t="s">
        <v>412</v>
      </c>
      <c r="CE5" s="234" t="s">
        <v>415</v>
      </c>
      <c r="CF5" s="234" t="s">
        <v>417</v>
      </c>
      <c r="CG5" s="234" t="s">
        <v>419</v>
      </c>
      <c r="CH5" s="234" t="s">
        <v>420</v>
      </c>
      <c r="CI5" s="234" t="s">
        <v>422</v>
      </c>
      <c r="CJ5" s="234" t="s">
        <v>424</v>
      </c>
    </row>
    <row r="6" spans="2:88" s="235" customFormat="1" ht="81.599999999999994" customHeight="1">
      <c r="B6" s="331">
        <f ca="1">NOW()</f>
        <v>46112.307301620371</v>
      </c>
      <c r="C6" s="234" t="str">
        <f ca="1">パス!C3</f>
        <v>【2026年度 無料期間用】能力評価申請シート（■■建設_申請者氏名◇◇◆◆）.xlsx</v>
      </c>
      <c r="D6" s="312">
        <f>様式１!BP2</f>
        <v>0</v>
      </c>
      <c r="E6" s="234">
        <f>様式１!BQ2</f>
        <v>0</v>
      </c>
      <c r="F6" s="279" t="str">
        <f>TEXT(様式１!I15,"0000")&amp;TEXT(様式１!Q15,"0000")&amp;TEXT(様式１!Y15,"0000")&amp;様式１!AG15</f>
        <v>00000000000021</v>
      </c>
      <c r="G6" s="234" t="str">
        <f>TEXT(様式１!P16,"000")&amp;様式１!U16&amp;TEXT(様式１!W16,"0000")</f>
        <v>000-0000</v>
      </c>
      <c r="H6" s="272">
        <f>様式１!AK16</f>
        <v>0</v>
      </c>
      <c r="I6" s="272">
        <f>様式１!P17</f>
        <v>0</v>
      </c>
      <c r="J6" s="234" t="str">
        <f>様式１!BT2</f>
        <v>西暦</v>
      </c>
      <c r="K6" s="234">
        <f>様式１!BU2</f>
        <v>0</v>
      </c>
      <c r="L6" s="234">
        <f>様式１!BV2</f>
        <v>0</v>
      </c>
      <c r="M6" s="234">
        <f>様式１!BW2</f>
        <v>0</v>
      </c>
      <c r="N6" s="234">
        <f>様式１!BX2</f>
        <v>0</v>
      </c>
      <c r="O6" s="234">
        <f>様式１!BY2</f>
        <v>0</v>
      </c>
      <c r="P6" s="236" t="str">
        <f>様式１!BZ2</f>
        <v/>
      </c>
      <c r="Q6" s="237">
        <f>様式１!CA2</f>
        <v>0</v>
      </c>
      <c r="R6" s="234" t="str">
        <f>様式１!CB2</f>
        <v/>
      </c>
      <c r="S6" s="236">
        <f>様式１!CC2</f>
        <v>0</v>
      </c>
      <c r="T6" s="237" t="str">
        <f>様式１!CD2</f>
        <v/>
      </c>
      <c r="U6" s="236">
        <f>様式１!CE2</f>
        <v>0</v>
      </c>
      <c r="V6" s="236" t="str">
        <f>様式１!CF2</f>
        <v/>
      </c>
      <c r="W6" s="237">
        <f>様式１!CG2</f>
        <v>0</v>
      </c>
      <c r="X6" s="236" t="str">
        <f>様式１!CH2</f>
        <v/>
      </c>
      <c r="Y6" s="237">
        <f>様式１!CI2</f>
        <v>0</v>
      </c>
      <c r="Z6" s="236" t="str">
        <f>様式１!CJ2</f>
        <v/>
      </c>
      <c r="AA6" s="237">
        <f>様式１!CK2</f>
        <v>0</v>
      </c>
      <c r="AB6" s="236" t="str">
        <f>様式１!CL2</f>
        <v/>
      </c>
      <c r="AC6" s="237" t="str">
        <f>様式１!CM2</f>
        <v/>
      </c>
      <c r="AD6" s="236" t="str">
        <f>様式１!CN2</f>
        <v/>
      </c>
      <c r="AE6" s="237" t="str">
        <f>様式１!CO2</f>
        <v/>
      </c>
      <c r="AF6" s="236" t="str">
        <f>様式１!CP2</f>
        <v/>
      </c>
      <c r="AG6" s="237" t="str">
        <f>様式１!CQ2</f>
        <v/>
      </c>
      <c r="AH6" s="234">
        <f>様式１!H45</f>
        <v>0</v>
      </c>
      <c r="AI6" s="234">
        <f>様式１!AJ45</f>
        <v>0</v>
      </c>
      <c r="AJ6" s="234">
        <f>様式１!AJ46</f>
        <v>0</v>
      </c>
      <c r="AK6" s="234" t="str">
        <f>TEXT(様式１!H46,"0000")&amp;TEXT(様式１!N46,"0000")&amp;TEXT(様式１!T46,"0000")&amp;様式１!Z46</f>
        <v>00000000000022</v>
      </c>
      <c r="AL6" s="234" t="str">
        <f>TEXT(様式１!O47,"000")&amp;様式１!U47&amp;TEXT(様式１!W47,"0000")</f>
        <v>000-0000</v>
      </c>
      <c r="AM6" s="234" t="str">
        <f>TEXT(様式１!O47,"000")&amp;TEXT(様式１!W47,"0000")</f>
        <v>0000000</v>
      </c>
      <c r="AN6" s="234">
        <f>様式１!H49</f>
        <v>0</v>
      </c>
      <c r="AO6" s="236">
        <f>様式１!R49</f>
        <v>0</v>
      </c>
      <c r="AP6" s="236">
        <f>様式１!AC49</f>
        <v>0</v>
      </c>
      <c r="AQ6" s="236" t="str">
        <f>様式１!AJ47&amp;様式１!AO47&amp;様式１!AQ47&amp;様式１!AV47&amp;様式１!AX47</f>
        <v>--</v>
      </c>
      <c r="AR6" s="234">
        <f>様式１!L50</f>
        <v>0</v>
      </c>
      <c r="AS6" s="234">
        <f>様式１!AB50</f>
        <v>0</v>
      </c>
      <c r="AT6" s="234">
        <f>様式１!AS50</f>
        <v>0</v>
      </c>
      <c r="AU6" s="234" t="str">
        <f>様式１!X43</f>
        <v>登録済であることを確認</v>
      </c>
      <c r="AV6" s="236" t="str">
        <f>様式１!AW5</f>
        <v>Ver.260401</v>
      </c>
      <c r="AW6" s="243">
        <f>様式2!CC2</f>
        <v>0</v>
      </c>
      <c r="AX6" s="234">
        <f>様式2!CD2</f>
        <v>0</v>
      </c>
      <c r="AY6" s="234">
        <f>様式2!CE2</f>
        <v>0</v>
      </c>
      <c r="AZ6" s="234">
        <f>様式2!CF2</f>
        <v>0</v>
      </c>
      <c r="BA6" s="234">
        <f>様式2!CG2</f>
        <v>0</v>
      </c>
      <c r="BB6" s="234">
        <f>様式2!CH2</f>
        <v>0</v>
      </c>
      <c r="BC6" s="234" t="str">
        <f>様式2!CI2</f>
        <v/>
      </c>
      <c r="BD6" s="234" t="str">
        <f>様式2!CJ2</f>
        <v/>
      </c>
      <c r="BE6" s="234">
        <f>様式2!CK2</f>
        <v>0</v>
      </c>
      <c r="BF6" s="234">
        <f>様式2!CL2</f>
        <v>0</v>
      </c>
      <c r="BG6" s="234">
        <f>様式2!CM2</f>
        <v>0</v>
      </c>
      <c r="BH6" s="234">
        <f>様式2!CN2</f>
        <v>0</v>
      </c>
      <c r="BI6" s="234">
        <f>様式2!CO2</f>
        <v>0</v>
      </c>
      <c r="BJ6" s="234">
        <f>様式2!CP2</f>
        <v>0</v>
      </c>
      <c r="BK6" s="234" t="str">
        <f>様式2!CQ2</f>
        <v/>
      </c>
      <c r="BL6" s="234" t="str">
        <f>様式2!CR2</f>
        <v/>
      </c>
      <c r="BM6" s="234">
        <f>様式2!CS2</f>
        <v>0</v>
      </c>
      <c r="BN6" s="234">
        <f>様式2!CT2</f>
        <v>0</v>
      </c>
      <c r="BO6" s="234">
        <f>様式2!CU2</f>
        <v>0</v>
      </c>
      <c r="BP6" s="234">
        <f>様式2!CV2</f>
        <v>0</v>
      </c>
      <c r="BQ6" s="234">
        <f>様式2!CW2</f>
        <v>0</v>
      </c>
      <c r="BR6" s="234">
        <f>様式2!CX2</f>
        <v>0</v>
      </c>
      <c r="BS6" s="234" t="str">
        <f>様式2!CY2</f>
        <v/>
      </c>
      <c r="BT6" s="236" t="str">
        <f>様式2!CZ2</f>
        <v/>
      </c>
      <c r="BU6" s="243">
        <f>新様式3!CO2</f>
        <v>0</v>
      </c>
      <c r="BV6" s="234" t="str">
        <f>新様式3!CP2</f>
        <v/>
      </c>
      <c r="BW6" s="234">
        <f>新様式3!CQ2</f>
        <v>0</v>
      </c>
      <c r="BX6" s="234" t="str">
        <f>新様式3!CR2</f>
        <v/>
      </c>
      <c r="BY6" s="234">
        <f>新様式3!CS2</f>
        <v>0</v>
      </c>
      <c r="BZ6" s="236" t="str">
        <f>新様式3!CT2</f>
        <v/>
      </c>
      <c r="CA6" s="243" t="str">
        <f>確認!DH3</f>
        <v/>
      </c>
      <c r="CB6" s="234" t="str">
        <f>確認!DI3</f>
        <v/>
      </c>
      <c r="CC6" s="234" t="str">
        <f>確認!DJ3</f>
        <v/>
      </c>
      <c r="CD6" s="234" t="str">
        <f>確認!DK3</f>
        <v/>
      </c>
      <c r="CE6" s="234" t="str">
        <f>確認!DL3</f>
        <v/>
      </c>
      <c r="CF6" s="234" t="str">
        <f>確認!DM3</f>
        <v/>
      </c>
      <c r="CG6" s="234" t="str">
        <f>確認!DN3</f>
        <v/>
      </c>
      <c r="CH6" s="234" t="str">
        <f>確認!DO3</f>
        <v/>
      </c>
      <c r="CI6" s="234" t="str">
        <f>確認!DP3</f>
        <v>未達項目あり</v>
      </c>
      <c r="CJ6" s="273">
        <f ca="1">確認!DQ3</f>
        <v>46112</v>
      </c>
    </row>
  </sheetData>
  <phoneticPr fontId="1"/>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27</vt:i4>
      </vt:variant>
    </vt:vector>
  </HeadingPairs>
  <TitlesOfParts>
    <vt:vector size="42" baseType="lpstr">
      <vt:lpstr>申請前にご確認ください</vt:lpstr>
      <vt:lpstr>様式１</vt:lpstr>
      <vt:lpstr>様式2</vt:lpstr>
      <vt:lpstr>新様式3</vt:lpstr>
      <vt:lpstr>旧様式3</vt:lpstr>
      <vt:lpstr>CCUS就業履歴数の見方</vt:lpstr>
      <vt:lpstr>申請書類送り状</vt:lpstr>
      <vt:lpstr>確認</vt:lpstr>
      <vt:lpstr>転送</vt:lpstr>
      <vt:lpstr>パス</vt:lpstr>
      <vt:lpstr>プルダウン</vt:lpstr>
      <vt:lpstr>経験年数入力方法</vt:lpstr>
      <vt:lpstr>注意事項</vt:lpstr>
      <vt:lpstr>注意事項 (2)</vt:lpstr>
      <vt:lpstr>資格コード一覧</vt:lpstr>
      <vt:lpstr>CCUS就業履歴数の見方!Print_Area</vt:lpstr>
      <vt:lpstr>確認!Print_Area</vt:lpstr>
      <vt:lpstr>旧様式3!Print_Area</vt:lpstr>
      <vt:lpstr>新様式3!Print_Area</vt:lpstr>
      <vt:lpstr>申請書類送り状!Print_Area</vt:lpstr>
      <vt:lpstr>申請前にご確認ください!Print_Area</vt:lpstr>
      <vt:lpstr>注意事項!Print_Area</vt:lpstr>
      <vt:lpstr>'注意事項 (2)'!Print_Area</vt:lpstr>
      <vt:lpstr>様式１!Print_Area</vt:lpstr>
      <vt:lpstr>様式2!Print_Area</vt:lpstr>
      <vt:lpstr>レベル</vt:lpstr>
      <vt:lpstr>レベル２</vt:lpstr>
      <vt:lpstr>レベル２コピー</vt:lpstr>
      <vt:lpstr>レベル３</vt:lpstr>
      <vt:lpstr>レベル３コピー</vt:lpstr>
      <vt:lpstr>レベル４</vt:lpstr>
      <vt:lpstr>レベル４コピー</vt:lpstr>
      <vt:lpstr>レベルコピー</vt:lpstr>
      <vt:lpstr>レベルを選択</vt:lpstr>
      <vt:lpstr>会員区分</vt:lpstr>
      <vt:lpstr>期間要件</vt:lpstr>
      <vt:lpstr>元号</vt:lpstr>
      <vt:lpstr>現レベル</vt:lpstr>
      <vt:lpstr>資格コード</vt:lpstr>
      <vt:lpstr>資格のコード</vt:lpstr>
      <vt:lpstr>所属団体</vt:lpstr>
      <vt:lpstr>都道府県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JEMCA</dc:creator>
  <cp:lastModifiedBy>躯体共有</cp:lastModifiedBy>
  <cp:lastPrinted>2026-03-30T21:12:39Z</cp:lastPrinted>
  <dcterms:created xsi:type="dcterms:W3CDTF">2019-12-09T08:24:19Z</dcterms:created>
  <dcterms:modified xsi:type="dcterms:W3CDTF">2026-03-30T22:23:36Z</dcterms:modified>
</cp:coreProperties>
</file>