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192.168.1.222\Share\0700_建設キャリアアップシステム_能力評価制度_とび技能者\開発原本\"/>
    </mc:Choice>
  </mc:AlternateContent>
  <xr:revisionPtr revIDLastSave="0" documentId="13_ncr:1_{E710AFD9-375A-476F-8C95-D8F8E365C3F4}" xr6:coauthVersionLast="47" xr6:coauthVersionMax="47" xr10:uidLastSave="{00000000-0000-0000-0000-000000000000}"/>
  <bookViews>
    <workbookView xWindow="-120" yWindow="-120" windowWidth="29040" windowHeight="15720" xr2:uid="{AC64E739-EFCC-4FD5-B6B3-3D28832373AA}"/>
  </bookViews>
  <sheets>
    <sheet name="申請前にご確認ください" sheetId="20" r:id="rId1"/>
    <sheet name="様式１" sheetId="1" r:id="rId2"/>
    <sheet name="様式2" sheetId="2" r:id="rId3"/>
    <sheet name="新様式3" sheetId="17" r:id="rId4"/>
    <sheet name="旧様式3" sheetId="3" state="hidden" r:id="rId5"/>
    <sheet name="CCUS就業履歴数の見方" sheetId="19" r:id="rId6"/>
    <sheet name="申請書類送り状" sheetId="7" r:id="rId7"/>
    <sheet name="確認" sheetId="6" state="hidden" r:id="rId8"/>
    <sheet name="転送" sheetId="10" state="hidden" r:id="rId9"/>
    <sheet name="パス" sheetId="12" state="hidden" r:id="rId10"/>
    <sheet name="プルダウン" sheetId="13" state="hidden" r:id="rId11"/>
    <sheet name="経験年数入力方法" sheetId="4" state="hidden" r:id="rId12"/>
    <sheet name="注意事項" sheetId="8" state="hidden" r:id="rId13"/>
    <sheet name="注意事項 (2)" sheetId="11" state="hidden" r:id="rId14"/>
    <sheet name="資格コード一覧" sheetId="9" state="hidden" r:id="rId15"/>
  </sheets>
  <definedNames>
    <definedName name="_xlnm.Print_Area" localSheetId="5">CCUS就業履歴数の見方!$A$1:$L$33</definedName>
    <definedName name="_xlnm.Print_Area" localSheetId="7">確認!$B$2:$BC$27,確認!$B$29:$BC$60</definedName>
    <definedName name="_xlnm.Print_Area" localSheetId="4">旧様式3!$A$4:$BC$44</definedName>
    <definedName name="_xlnm.Print_Area" localSheetId="3">新様式3!$B$4:$BC$43</definedName>
    <definedName name="_xlnm.Print_Area" localSheetId="6">申請書類送り状!$B$2:$H$51</definedName>
    <definedName name="_xlnm.Print_Area" localSheetId="0">申請前にご確認ください!$B$1:$D$10</definedName>
    <definedName name="_xlnm.Print_Area" localSheetId="12">注意事項!$D$3:$I$17</definedName>
    <definedName name="_xlnm.Print_Area" localSheetId="13">'注意事項 (2)'!$D$3:$H$17</definedName>
    <definedName name="_xlnm.Print_Area" localSheetId="1">様式１!$B$5:$BC$50</definedName>
    <definedName name="_xlnm.Print_Area" localSheetId="2">様式2!$B$4:$BC$46</definedName>
    <definedName name="レベル">様式１!$BO$73:$BW$73</definedName>
    <definedName name="レベル２">様式１!$BP$74:$BP$89</definedName>
    <definedName name="レベル２コピー">様式１!$CM$74:$CM$96</definedName>
    <definedName name="レベル３">様式１!$BS$74:$BS$98</definedName>
    <definedName name="レベル３コピー">様式１!$CN$74:$CN$96</definedName>
    <definedName name="レベル４">様式１!$BW$74:$BW$77</definedName>
    <definedName name="レベル４コピー">様式１!$CO$74:$CO$96</definedName>
    <definedName name="レベルコピー">様式１!$CL$73:$CO$73</definedName>
    <definedName name="レベルを選択">様式１!$BO$74</definedName>
    <definedName name="会員区分">プルダウン!$D$3:$D$4</definedName>
    <definedName name="期間要件">様式１!$CE$74:$CH$76</definedName>
    <definedName name="元号">様式１!$CJ$74:$CJ$77</definedName>
    <definedName name="現レベル">プルダウン!$H$3:$H$6</definedName>
    <definedName name="資格コード">様式１!$CB$74:$CC$99</definedName>
    <definedName name="資格のコード">様式１!$CB$73:$CC$103</definedName>
    <definedName name="所属団体">プルダウン!$F$3:$F$11</definedName>
    <definedName name="都道府県">プルダウン!$B$3:$B$49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9" i="17" l="1"/>
  <c r="AM26" i="17"/>
  <c r="AM23" i="17"/>
  <c r="I17" i="17" l="1"/>
  <c r="H24" i="19"/>
  <c r="G24" i="19"/>
  <c r="F24" i="19"/>
  <c r="D24" i="19"/>
  <c r="J23" i="19"/>
  <c r="E23" i="19"/>
  <c r="I23" i="19" s="1"/>
  <c r="J22" i="19"/>
  <c r="J24" i="19" s="1"/>
  <c r="E22" i="19"/>
  <c r="E24" i="19" s="1"/>
  <c r="AH36" i="1"/>
  <c r="CS2" i="17"/>
  <c r="BY6" i="10" s="1"/>
  <c r="CO2" i="17"/>
  <c r="BU6" i="10" s="1"/>
  <c r="CT6" i="17"/>
  <c r="CS6" i="17"/>
  <c r="CR6" i="17"/>
  <c r="CQ6" i="17"/>
  <c r="CP6" i="17"/>
  <c r="CO6" i="17"/>
  <c r="AH40" i="1"/>
  <c r="AH32" i="1"/>
  <c r="I22" i="19" l="1"/>
  <c r="I24" i="19" s="1"/>
  <c r="CQ2" i="17"/>
  <c r="BW6" i="10" s="1"/>
  <c r="AW4" i="17"/>
  <c r="AJ13" i="17"/>
  <c r="J13" i="17"/>
  <c r="I20" i="17"/>
  <c r="I18" i="17"/>
  <c r="I19" i="2"/>
  <c r="I17" i="2"/>
  <c r="AY10" i="17"/>
  <c r="AT10" i="17"/>
  <c r="AL10" i="17"/>
  <c r="AY9" i="2"/>
  <c r="AT9" i="2"/>
  <c r="AL9" i="2"/>
  <c r="AJ12" i="17"/>
  <c r="H12" i="17"/>
  <c r="H11" i="2"/>
  <c r="AJ11" i="2"/>
  <c r="H13" i="2"/>
  <c r="J12" i="2"/>
  <c r="BD18" i="1"/>
  <c r="AS40" i="1"/>
  <c r="AS36" i="1"/>
  <c r="AS32" i="1"/>
  <c r="B30" i="17"/>
  <c r="BE29" i="17"/>
  <c r="B27" i="17"/>
  <c r="BE26" i="17"/>
  <c r="BE23" i="17"/>
  <c r="AU6" i="10"/>
  <c r="Q37" i="17" l="1"/>
  <c r="Q39" i="17"/>
  <c r="Q41" i="17"/>
  <c r="BD47" i="1"/>
  <c r="BC58" i="6" l="1"/>
  <c r="BC25" i="6"/>
  <c r="H2" i="7"/>
  <c r="H17" i="7"/>
  <c r="C4" i="10"/>
  <c r="D4" i="10" s="1"/>
  <c r="E4" i="10" s="1"/>
  <c r="F4" i="10" s="1"/>
  <c r="G4" i="10" s="1"/>
  <c r="H4" i="10" s="1"/>
  <c r="I4" i="10" s="1"/>
  <c r="J4" i="10" s="1"/>
  <c r="K4" i="10" s="1"/>
  <c r="L4" i="10" s="1"/>
  <c r="M4" i="10" s="1"/>
  <c r="N4" i="10" s="1"/>
  <c r="O4" i="10" s="1"/>
  <c r="P4" i="10" s="1"/>
  <c r="Q4" i="10" s="1"/>
  <c r="R4" i="10" s="1"/>
  <c r="S4" i="10" s="1"/>
  <c r="T4" i="10" s="1"/>
  <c r="U4" i="10" s="1"/>
  <c r="V4" i="10" s="1"/>
  <c r="W4" i="10" s="1"/>
  <c r="X4" i="10" s="1"/>
  <c r="Y4" i="10" s="1"/>
  <c r="Z4" i="10" s="1"/>
  <c r="AA4" i="10" s="1"/>
  <c r="AB4" i="10" s="1"/>
  <c r="AC4" i="10" s="1"/>
  <c r="AD4" i="10" s="1"/>
  <c r="AE4" i="10" s="1"/>
  <c r="AF4" i="10" s="1"/>
  <c r="AG4" i="10" s="1"/>
  <c r="AH4" i="10" s="1"/>
  <c r="AI4" i="10" s="1"/>
  <c r="AJ4" i="10" s="1"/>
  <c r="AK4" i="10" s="1"/>
  <c r="AL4" i="10" s="1"/>
  <c r="AM4" i="10" s="1"/>
  <c r="AN4" i="10" s="1"/>
  <c r="AO4" i="10" s="1"/>
  <c r="AP4" i="10" s="1"/>
  <c r="AQ4" i="10" s="1"/>
  <c r="AR4" i="10" s="1"/>
  <c r="AS4" i="10" s="1"/>
  <c r="AT4" i="10" s="1"/>
  <c r="AU4" i="10" s="1"/>
  <c r="AV4" i="10" s="1"/>
  <c r="AW4" i="10" s="1"/>
  <c r="AX4" i="10" s="1"/>
  <c r="AY4" i="10" s="1"/>
  <c r="AZ4" i="10" s="1"/>
  <c r="BA4" i="10" s="1"/>
  <c r="BB4" i="10" s="1"/>
  <c r="BC4" i="10" s="1"/>
  <c r="BD4" i="10" s="1"/>
  <c r="BE4" i="10" s="1"/>
  <c r="BF4" i="10" s="1"/>
  <c r="BG4" i="10" s="1"/>
  <c r="BH4" i="10" s="1"/>
  <c r="BI4" i="10" s="1"/>
  <c r="BJ4" i="10" s="1"/>
  <c r="BK4" i="10" s="1"/>
  <c r="BL4" i="10" s="1"/>
  <c r="BM4" i="10" s="1"/>
  <c r="BN4" i="10" s="1"/>
  <c r="BO4" i="10" s="1"/>
  <c r="BP4" i="10" s="1"/>
  <c r="BQ4" i="10" s="1"/>
  <c r="BR4" i="10" s="1"/>
  <c r="BS4" i="10" s="1"/>
  <c r="BT4" i="10" s="1"/>
  <c r="BU4" i="10" s="1"/>
  <c r="BV4" i="10" s="1"/>
  <c r="BW4" i="10" s="1"/>
  <c r="BX4" i="10" s="1"/>
  <c r="BY4" i="10" s="1"/>
  <c r="BZ4" i="10" s="1"/>
  <c r="CA4" i="10" s="1"/>
  <c r="CB4" i="10" s="1"/>
  <c r="CC4" i="10" s="1"/>
  <c r="CD4" i="10" s="1"/>
  <c r="CE4" i="10" s="1"/>
  <c r="CF4" i="10" s="1"/>
  <c r="CG4" i="10" s="1"/>
  <c r="CH4" i="10" s="1"/>
  <c r="CI4" i="10" s="1"/>
  <c r="CJ4" i="10" s="1"/>
  <c r="H57" i="6"/>
  <c r="AO59" i="6"/>
  <c r="AO26" i="6"/>
  <c r="AV6" i="10" l="1"/>
  <c r="AT6" i="10"/>
  <c r="AS6" i="10"/>
  <c r="AR6" i="10"/>
  <c r="AQ6" i="10"/>
  <c r="H6" i="7" s="1"/>
  <c r="AP6" i="10" l="1"/>
  <c r="AO6" i="10"/>
  <c r="AN6" i="10"/>
  <c r="AM6" i="10"/>
  <c r="H5" i="7"/>
  <c r="X3" i="6"/>
  <c r="AK6" i="10"/>
  <c r="B31" i="2"/>
  <c r="BD45" i="1"/>
  <c r="BD17" i="1"/>
  <c r="BD16" i="1"/>
  <c r="BP106" i="1"/>
  <c r="J56" i="6"/>
  <c r="Y56" i="6"/>
  <c r="X56" i="6"/>
  <c r="W56" i="6"/>
  <c r="V56" i="6"/>
  <c r="T56" i="6"/>
  <c r="S56" i="6"/>
  <c r="Q56" i="6"/>
  <c r="P56" i="6"/>
  <c r="O56" i="6"/>
  <c r="N56" i="6"/>
  <c r="M56" i="6"/>
  <c r="L56" i="6"/>
  <c r="K56" i="6"/>
  <c r="I34" i="6"/>
  <c r="I35" i="6"/>
  <c r="AK36" i="6"/>
  <c r="X36" i="6"/>
  <c r="S36" i="6"/>
  <c r="N36" i="6"/>
  <c r="AJ56" i="6"/>
  <c r="AJ55" i="6"/>
  <c r="H55" i="6"/>
  <c r="B2" i="6" s="1"/>
  <c r="B6" i="10"/>
  <c r="AV9" i="3"/>
  <c r="AQ9" i="3"/>
  <c r="AI9" i="3"/>
  <c r="AW4" i="2"/>
  <c r="AW4" i="3"/>
  <c r="M18" i="3"/>
  <c r="AJ12" i="2"/>
  <c r="I12" i="6"/>
  <c r="AL6" i="10"/>
  <c r="G6" i="10"/>
  <c r="F6" i="10"/>
  <c r="B59" i="6" l="1"/>
  <c r="X60" i="6"/>
  <c r="H2" i="12" a="1"/>
  <c r="H2" i="12" s="1"/>
  <c r="G2" i="12" s="1"/>
  <c r="C2" i="12" a="1"/>
  <c r="C2" i="12" s="1"/>
  <c r="B2" i="12" s="1"/>
  <c r="C1" i="12" a="1"/>
  <c r="C1" i="12" s="1"/>
  <c r="B1" i="12" l="1"/>
  <c r="B3" i="12" s="1"/>
  <c r="C3" i="12" s="1"/>
  <c r="C6" i="10" l="1"/>
  <c r="AJ6" i="10" l="1"/>
  <c r="AI6" i="10"/>
  <c r="AH6" i="10"/>
  <c r="I6" i="10"/>
  <c r="H6" i="10"/>
  <c r="H4" i="7"/>
  <c r="AC23" i="1" l="1"/>
  <c r="BL12" i="6" l="1"/>
  <c r="CE21" i="3" l="1"/>
  <c r="BD36" i="2"/>
  <c r="BD35" i="2"/>
  <c r="BD30" i="2"/>
  <c r="BD29" i="2"/>
  <c r="BD31" i="2" s="1"/>
  <c r="BL28" i="2" s="1"/>
  <c r="BD24" i="2"/>
  <c r="BD23" i="2"/>
  <c r="BD25" i="2" s="1"/>
  <c r="BL22" i="2" s="1"/>
  <c r="I16" i="2"/>
  <c r="BD37" i="2" l="1"/>
  <c r="BL34" i="2" s="1"/>
  <c r="B27" i="1"/>
  <c r="B25" i="1"/>
  <c r="AC27" i="1"/>
  <c r="AC25" i="1"/>
  <c r="B23" i="1"/>
  <c r="BU2" i="1" l="1"/>
  <c r="CX2" i="2" l="1"/>
  <c r="BR6" i="10" s="1"/>
  <c r="CW2" i="2"/>
  <c r="BQ6" i="10" s="1"/>
  <c r="CV2" i="2"/>
  <c r="BP6" i="10" s="1"/>
  <c r="CU2" i="2"/>
  <c r="BO6" i="10" s="1"/>
  <c r="CT2" i="2"/>
  <c r="BN6" i="10" s="1"/>
  <c r="CS2" i="2"/>
  <c r="BM6" i="10" s="1"/>
  <c r="CP2" i="2"/>
  <c r="BJ6" i="10" s="1"/>
  <c r="CO2" i="2"/>
  <c r="BI6" i="10" s="1"/>
  <c r="CN2" i="2"/>
  <c r="BH6" i="10" s="1"/>
  <c r="CM2" i="2"/>
  <c r="BG6" i="10" s="1"/>
  <c r="CL2" i="2"/>
  <c r="BF6" i="10" s="1"/>
  <c r="CK2" i="2"/>
  <c r="BE6" i="10" s="1"/>
  <c r="CH2" i="2"/>
  <c r="BB6" i="10" s="1"/>
  <c r="CG2" i="2"/>
  <c r="BA6" i="10" s="1"/>
  <c r="CF2" i="2"/>
  <c r="AZ6" i="10" s="1"/>
  <c r="CE2" i="2"/>
  <c r="AY6" i="10" s="1"/>
  <c r="CD2" i="2"/>
  <c r="AX6" i="10" s="1"/>
  <c r="CC2" i="2"/>
  <c r="AW6" i="10" s="1"/>
  <c r="CB2" i="2"/>
  <c r="CA2" i="2"/>
  <c r="BZ2" i="2"/>
  <c r="BY2" i="2"/>
  <c r="BX2" i="2"/>
  <c r="BY2" i="1"/>
  <c r="O6" i="10" s="1"/>
  <c r="CA2" i="1"/>
  <c r="Q6" i="10" s="1"/>
  <c r="CX2" i="1"/>
  <c r="CW2" i="1"/>
  <c r="CV2" i="1"/>
  <c r="CU2" i="1"/>
  <c r="CT2" i="1"/>
  <c r="CS2" i="1"/>
  <c r="CR2" i="1"/>
  <c r="CK2" i="1"/>
  <c r="AA6" i="10" s="1"/>
  <c r="CJ2" i="1"/>
  <c r="Z6" i="10" s="1"/>
  <c r="CI2" i="1"/>
  <c r="Y6" i="10" s="1"/>
  <c r="CH2" i="1"/>
  <c r="X6" i="10" s="1"/>
  <c r="CG2" i="1"/>
  <c r="W6" i="10" s="1"/>
  <c r="CF2" i="1"/>
  <c r="V6" i="10" s="1"/>
  <c r="CE2" i="1"/>
  <c r="U6" i="10" s="1"/>
  <c r="CD2" i="1"/>
  <c r="T6" i="10" s="1"/>
  <c r="CB2" i="1"/>
  <c r="R6" i="10" s="1"/>
  <c r="CC2" i="1"/>
  <c r="S6" i="10" s="1"/>
  <c r="BX2" i="1"/>
  <c r="N6" i="10" s="1"/>
  <c r="BW2" i="1"/>
  <c r="M6" i="10" s="1"/>
  <c r="BV2" i="1"/>
  <c r="L6" i="10" s="1"/>
  <c r="K6" i="10"/>
  <c r="BT2" i="1"/>
  <c r="J6" i="10" s="1"/>
  <c r="BS2" i="1"/>
  <c r="BR2" i="1"/>
  <c r="CO76" i="1"/>
  <c r="CO77" i="1"/>
  <c r="CO78" i="1"/>
  <c r="CO79" i="1"/>
  <c r="CO80" i="1"/>
  <c r="CO81" i="1"/>
  <c r="CO82" i="1"/>
  <c r="CO83" i="1"/>
  <c r="CO84" i="1"/>
  <c r="CO85" i="1"/>
  <c r="CO86" i="1"/>
  <c r="CO87" i="1"/>
  <c r="CO88" i="1"/>
  <c r="CO89" i="1"/>
  <c r="CO90" i="1"/>
  <c r="CO91" i="1"/>
  <c r="CO92" i="1"/>
  <c r="CO93" i="1"/>
  <c r="CO94" i="1"/>
  <c r="CO95" i="1"/>
  <c r="CO96" i="1"/>
  <c r="CO75" i="1"/>
  <c r="CN76" i="1"/>
  <c r="CN77" i="1"/>
  <c r="CN78" i="1"/>
  <c r="CN79" i="1"/>
  <c r="CN80" i="1"/>
  <c r="CN81" i="1"/>
  <c r="CN82" i="1"/>
  <c r="CN83" i="1"/>
  <c r="CN84" i="1"/>
  <c r="CN85" i="1"/>
  <c r="CN86" i="1"/>
  <c r="CN87" i="1"/>
  <c r="CN88" i="1"/>
  <c r="CN89" i="1"/>
  <c r="CN90" i="1"/>
  <c r="CN91" i="1"/>
  <c r="CN92" i="1"/>
  <c r="CN93" i="1"/>
  <c r="CN94" i="1"/>
  <c r="CN95" i="1"/>
  <c r="CN96" i="1"/>
  <c r="CN75" i="1"/>
  <c r="CM76" i="1"/>
  <c r="CM77" i="1"/>
  <c r="CM78" i="1"/>
  <c r="CM79" i="1"/>
  <c r="CM80" i="1"/>
  <c r="CM81" i="1"/>
  <c r="CM82" i="1"/>
  <c r="CM83" i="1"/>
  <c r="CM84" i="1"/>
  <c r="CM85" i="1"/>
  <c r="CM86" i="1"/>
  <c r="CM87" i="1"/>
  <c r="CM88" i="1"/>
  <c r="CM89" i="1"/>
  <c r="CM90" i="1"/>
  <c r="CM91" i="1"/>
  <c r="CM92" i="1"/>
  <c r="CM93" i="1"/>
  <c r="CM94" i="1"/>
  <c r="CM95" i="1"/>
  <c r="CM96" i="1"/>
  <c r="CM75" i="1"/>
  <c r="BQ2" i="1" l="1"/>
  <c r="E6" i="10" s="1"/>
  <c r="BP2" i="1"/>
  <c r="D6" i="10" s="1"/>
  <c r="CO21" i="6" l="1"/>
  <c r="AL21" i="6" l="1"/>
  <c r="DQ3" i="6" s="1"/>
  <c r="CJ6" i="10" s="1"/>
  <c r="B39" i="6"/>
  <c r="H13" i="3"/>
  <c r="AJ12" i="3"/>
  <c r="J12" i="3"/>
  <c r="AJ11" i="3"/>
  <c r="H11" i="3"/>
  <c r="BD23" i="3" l="1"/>
  <c r="BD24" i="3"/>
  <c r="BD25" i="3"/>
  <c r="BD26" i="3"/>
  <c r="BD27" i="3"/>
  <c r="BD28" i="3"/>
  <c r="BD29" i="3"/>
  <c r="BD30" i="3"/>
  <c r="BD31" i="3"/>
  <c r="BD32" i="3"/>
  <c r="BD33" i="3"/>
  <c r="BD22" i="3"/>
  <c r="BD34" i="3" l="1"/>
  <c r="CE26" i="3" s="1"/>
  <c r="E17" i="7" l="1"/>
  <c r="C40" i="7" s="1"/>
  <c r="E38" i="7"/>
  <c r="E37" i="7"/>
  <c r="E36" i="7"/>
  <c r="E35" i="7"/>
  <c r="E34" i="7"/>
  <c r="E33" i="7"/>
  <c r="BN23" i="1" l="1"/>
  <c r="BD22" i="1"/>
  <c r="BO24" i="1"/>
  <c r="BN24" i="1"/>
  <c r="BZ2" i="1"/>
  <c r="P6" i="10" s="1"/>
  <c r="AU50" i="6"/>
  <c r="AR27" i="1" l="1"/>
  <c r="Q27" i="1"/>
  <c r="AR25" i="1"/>
  <c r="Q25" i="1"/>
  <c r="AR23" i="1"/>
  <c r="Q23" i="1"/>
  <c r="K50" i="6"/>
  <c r="Q47" i="6"/>
  <c r="N47" i="6"/>
  <c r="K47" i="6"/>
  <c r="Q44" i="6"/>
  <c r="N44" i="6"/>
  <c r="I10" i="6"/>
  <c r="I9" i="6"/>
  <c r="I31" i="6" l="1"/>
  <c r="BL9" i="6"/>
  <c r="I32" i="6"/>
  <c r="BL10" i="6"/>
  <c r="B50" i="6"/>
  <c r="B47" i="6"/>
  <c r="B44" i="6"/>
  <c r="CE18" i="3"/>
  <c r="BL19" i="2"/>
  <c r="M15" i="3"/>
  <c r="M16" i="3"/>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L9" i="4"/>
  <c r="L8" i="4"/>
  <c r="L7" i="4"/>
  <c r="L6" i="4"/>
  <c r="L5"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9" i="4"/>
  <c r="BV96" i="1" l="1"/>
  <c r="BV95" i="1"/>
  <c r="BV94" i="1"/>
  <c r="BV93" i="1"/>
  <c r="BV92" i="1"/>
  <c r="BV91" i="1"/>
  <c r="BV90" i="1"/>
  <c r="BV89" i="1"/>
  <c r="BV88" i="1"/>
  <c r="BV87" i="1"/>
  <c r="BV86" i="1"/>
  <c r="BV85" i="1"/>
  <c r="BV84" i="1"/>
  <c r="BU82" i="1"/>
  <c r="BU81" i="1"/>
  <c r="BM24" i="1"/>
  <c r="BU99" i="1" l="1"/>
  <c r="N48" i="6" s="1"/>
  <c r="N49" i="6" s="1"/>
  <c r="BV99" i="1"/>
  <c r="BL33" i="3" l="1"/>
  <c r="BK33" i="3"/>
  <c r="BH33" i="3"/>
  <c r="BF33" i="3"/>
  <c r="BG33" i="3" s="1"/>
  <c r="BE33" i="3"/>
  <c r="BL32" i="3"/>
  <c r="BK32" i="3"/>
  <c r="BH32" i="3"/>
  <c r="BF32" i="3"/>
  <c r="BG32" i="3" s="1"/>
  <c r="BE32" i="3"/>
  <c r="BL31" i="3"/>
  <c r="BK31" i="3"/>
  <c r="BH31" i="3"/>
  <c r="BF31" i="3"/>
  <c r="BG31" i="3" s="1"/>
  <c r="BE31" i="3"/>
  <c r="BL30" i="3"/>
  <c r="BK30" i="3"/>
  <c r="BH30" i="3"/>
  <c r="BF30" i="3"/>
  <c r="BG30" i="3" s="1"/>
  <c r="BE30" i="3"/>
  <c r="BL29" i="3"/>
  <c r="BK29" i="3"/>
  <c r="BH29" i="3"/>
  <c r="BF29" i="3"/>
  <c r="BG29" i="3" s="1"/>
  <c r="BE29" i="3"/>
  <c r="BL28" i="3"/>
  <c r="BK28" i="3"/>
  <c r="BH28" i="3"/>
  <c r="BF28" i="3"/>
  <c r="BG28" i="3" s="1"/>
  <c r="BE28" i="3"/>
  <c r="BL27" i="3"/>
  <c r="BK27" i="3"/>
  <c r="BH27" i="3"/>
  <c r="BF27" i="3"/>
  <c r="BG27" i="3" s="1"/>
  <c r="BE27" i="3"/>
  <c r="BL26" i="3"/>
  <c r="BK26" i="3"/>
  <c r="BH26" i="3"/>
  <c r="BF26" i="3"/>
  <c r="BG26" i="3" s="1"/>
  <c r="BE26" i="3"/>
  <c r="BL25" i="3"/>
  <c r="BK25" i="3"/>
  <c r="BH25" i="3"/>
  <c r="BF25" i="3"/>
  <c r="BG25" i="3" s="1"/>
  <c r="BE25" i="3"/>
  <c r="BL24" i="3"/>
  <c r="BK24" i="3"/>
  <c r="BH24" i="3"/>
  <c r="BF24" i="3"/>
  <c r="BG24" i="3" s="1"/>
  <c r="BE24" i="3"/>
  <c r="BK23" i="3"/>
  <c r="BH23" i="3"/>
  <c r="BF23" i="3"/>
  <c r="BG23" i="3" s="1"/>
  <c r="BL23" i="3" s="1"/>
  <c r="BE23" i="3"/>
  <c r="BL22" i="3"/>
  <c r="BH22" i="3"/>
  <c r="BF22" i="3"/>
  <c r="BE22" i="3"/>
  <c r="BH21" i="3"/>
  <c r="BF21" i="3"/>
  <c r="BE21" i="3"/>
  <c r="BG21" i="3" l="1"/>
  <c r="BK21" i="3" s="1"/>
  <c r="BI30" i="3"/>
  <c r="BJ30" i="3" s="1"/>
  <c r="AW30" i="3" s="1"/>
  <c r="BI27" i="3"/>
  <c r="BJ27" i="3" s="1"/>
  <c r="AW27" i="3" s="1"/>
  <c r="BG22" i="3"/>
  <c r="BI26" i="3"/>
  <c r="BJ26" i="3" s="1"/>
  <c r="AW26" i="3" s="1"/>
  <c r="BI31" i="3"/>
  <c r="BJ31" i="3" s="1"/>
  <c r="AW31" i="3" s="1"/>
  <c r="BI23" i="3"/>
  <c r="BJ23" i="3" s="1"/>
  <c r="AW23" i="3" s="1"/>
  <c r="BI32" i="3"/>
  <c r="BJ32" i="3" s="1"/>
  <c r="BI24" i="3"/>
  <c r="BJ24" i="3" s="1"/>
  <c r="AW24" i="3" s="1"/>
  <c r="BH34" i="3"/>
  <c r="BI28" i="3"/>
  <c r="BI25" i="3"/>
  <c r="BI29" i="3"/>
  <c r="BI33" i="3"/>
  <c r="BJ33" i="3" s="1"/>
  <c r="BI21" i="3" l="1"/>
  <c r="BJ21" i="3" s="1"/>
  <c r="BL21" i="3"/>
  <c r="BL34" i="3" s="1"/>
  <c r="AQ36" i="3" s="1"/>
  <c r="BG34" i="3"/>
  <c r="AQ34" i="3" s="1"/>
  <c r="BK22" i="3"/>
  <c r="BK34" i="3" s="1"/>
  <c r="AQ35" i="3" s="1"/>
  <c r="AW32" i="3"/>
  <c r="BI22" i="3"/>
  <c r="BJ22" i="3" s="1"/>
  <c r="AW22" i="3" s="1"/>
  <c r="BJ28" i="3"/>
  <c r="AW28" i="3" s="1"/>
  <c r="BJ29" i="3"/>
  <c r="AW29" i="3" s="1"/>
  <c r="AW33" i="3"/>
  <c r="BJ25" i="3"/>
  <c r="AW25" i="3" s="1"/>
  <c r="CQ2" i="3" l="1"/>
  <c r="CS2" i="3"/>
  <c r="CD36" i="3"/>
  <c r="CO2" i="3"/>
  <c r="AV34" i="3"/>
  <c r="CD34" i="3" s="1"/>
  <c r="AV36" i="3"/>
  <c r="AW21" i="3"/>
  <c r="AV35" i="3"/>
  <c r="CD35" i="3" s="1"/>
  <c r="BF36" i="2"/>
  <c r="BE36" i="2"/>
  <c r="BF35" i="2"/>
  <c r="BE35" i="2"/>
  <c r="BF34" i="2"/>
  <c r="BE34" i="2"/>
  <c r="BF30" i="2"/>
  <c r="BE30" i="2"/>
  <c r="BG30" i="2" s="1"/>
  <c r="BF29" i="2"/>
  <c r="BE29" i="2"/>
  <c r="BG29" i="2" s="1"/>
  <c r="BF28" i="2"/>
  <c r="BE28" i="2"/>
  <c r="BF24" i="2"/>
  <c r="BE24" i="2"/>
  <c r="BF23" i="2"/>
  <c r="BE23" i="2"/>
  <c r="BF22" i="2"/>
  <c r="BE22" i="2"/>
  <c r="BG35" i="2" l="1"/>
  <c r="BH35" i="2" s="1"/>
  <c r="BI35" i="2" s="1"/>
  <c r="AM35" i="2" s="1"/>
  <c r="BG36" i="2"/>
  <c r="BH36" i="2" s="1"/>
  <c r="BI36" i="2" s="1"/>
  <c r="BG24" i="2"/>
  <c r="BH24" i="2" s="1"/>
  <c r="BI24" i="2" s="1"/>
  <c r="AM24" i="2" s="1"/>
  <c r="BG23" i="2"/>
  <c r="BH23" i="2" s="1"/>
  <c r="CR2" i="3"/>
  <c r="CT2" i="3"/>
  <c r="CP2" i="3"/>
  <c r="BG34" i="2"/>
  <c r="BH34" i="2" s="1"/>
  <c r="BI34" i="2" s="1"/>
  <c r="AM34" i="2" s="1"/>
  <c r="BG28" i="2"/>
  <c r="BG31" i="2" s="1"/>
  <c r="BG22" i="2"/>
  <c r="BH29" i="2"/>
  <c r="BI29" i="2" s="1"/>
  <c r="BH30" i="2"/>
  <c r="BX77" i="1"/>
  <c r="BX76" i="1"/>
  <c r="BX75" i="1"/>
  <c r="BT79" i="1"/>
  <c r="BT78" i="1"/>
  <c r="BT77" i="1"/>
  <c r="BT76" i="1"/>
  <c r="BT75" i="1"/>
  <c r="BR79" i="1"/>
  <c r="BR80" i="1"/>
  <c r="BR81" i="1"/>
  <c r="BR82" i="1"/>
  <c r="BR83" i="1"/>
  <c r="BR84" i="1"/>
  <c r="BR85" i="1"/>
  <c r="BR86" i="1"/>
  <c r="BR87" i="1"/>
  <c r="BR88" i="1"/>
  <c r="BR89" i="1"/>
  <c r="BR78" i="1"/>
  <c r="BQ76" i="1"/>
  <c r="BQ75" i="1"/>
  <c r="CG76" i="1"/>
  <c r="CF76" i="1"/>
  <c r="CH75" i="1"/>
  <c r="CG75" i="1"/>
  <c r="AR47" i="6" s="1"/>
  <c r="CF75" i="1"/>
  <c r="Z47" i="6" s="1"/>
  <c r="CF74" i="1"/>
  <c r="Z44" i="6" s="1"/>
  <c r="AU47" i="6" l="1"/>
  <c r="BK41" i="1"/>
  <c r="BQ99" i="1"/>
  <c r="BR99" i="1"/>
  <c r="Q45" i="6" s="1"/>
  <c r="Q46" i="6" s="1"/>
  <c r="BT99" i="1"/>
  <c r="BX99" i="1"/>
  <c r="BJ29" i="2"/>
  <c r="AV29" i="2" s="1"/>
  <c r="AM29" i="2"/>
  <c r="BG25" i="2"/>
  <c r="Z50" i="6"/>
  <c r="BK33" i="1"/>
  <c r="AR50" i="6"/>
  <c r="BK37" i="1"/>
  <c r="BG37" i="2"/>
  <c r="BJ36" i="2"/>
  <c r="AV36" i="2" s="1"/>
  <c r="AM36" i="2"/>
  <c r="BJ24" i="2"/>
  <c r="AV24" i="2" s="1"/>
  <c r="BH28" i="2"/>
  <c r="BI28" i="2" s="1"/>
  <c r="AM28" i="2" s="1"/>
  <c r="BH22" i="2"/>
  <c r="BI22" i="2" s="1"/>
  <c r="AM22" i="2" s="1"/>
  <c r="BI30" i="2"/>
  <c r="BJ35" i="2"/>
  <c r="AV35" i="2" s="1"/>
  <c r="BI23" i="2"/>
  <c r="AM23" i="2" s="1"/>
  <c r="BH37" i="2"/>
  <c r="BJ34" i="2"/>
  <c r="AV34" i="2" s="1"/>
  <c r="Q48" i="6"/>
  <c r="Q49" i="6" s="1"/>
  <c r="BJ30" i="2" l="1"/>
  <c r="AV30" i="2" s="1"/>
  <c r="AM30" i="2"/>
  <c r="BI37" i="2"/>
  <c r="BJ37" i="2" s="1"/>
  <c r="AV37" i="2" s="1"/>
  <c r="AS39" i="1" s="1"/>
  <c r="N45" i="6"/>
  <c r="N46" i="6" s="1"/>
  <c r="T46" i="6" s="1"/>
  <c r="K15" i="6" s="1"/>
  <c r="BP103" i="1"/>
  <c r="K48" i="6"/>
  <c r="K49" i="6" s="1"/>
  <c r="T49" i="6" s="1"/>
  <c r="K16" i="6" s="1"/>
  <c r="DJ3" i="6" s="1"/>
  <c r="CC6" i="10" s="1"/>
  <c r="BS103" i="1"/>
  <c r="T47" i="6" s="1"/>
  <c r="BW103" i="1"/>
  <c r="K51" i="6"/>
  <c r="K52" i="6" s="1"/>
  <c r="T52" i="6" s="1"/>
  <c r="K17" i="6" s="1"/>
  <c r="BK37" i="2"/>
  <c r="BH31" i="2"/>
  <c r="BJ28" i="2"/>
  <c r="AV28" i="2" s="1"/>
  <c r="BJ23" i="2"/>
  <c r="AV23" i="2" s="1"/>
  <c r="BJ22" i="2"/>
  <c r="AV22" i="2" s="1"/>
  <c r="BH25" i="2"/>
  <c r="BK25" i="2" s="1"/>
  <c r="BM21" i="1"/>
  <c r="CZ2" i="2" l="1"/>
  <c r="BT6" i="10" s="1"/>
  <c r="AM37" i="2"/>
  <c r="DH3" i="6"/>
  <c r="CA6" i="10" s="1"/>
  <c r="BP105" i="1"/>
  <c r="DM3" i="6"/>
  <c r="CF6" i="10" s="1"/>
  <c r="BN17" i="6"/>
  <c r="BN16" i="6"/>
  <c r="BN15" i="6"/>
  <c r="T44" i="6"/>
  <c r="T50" i="6"/>
  <c r="BI31" i="2"/>
  <c r="BJ31" i="2" s="1"/>
  <c r="AV31" i="2" s="1"/>
  <c r="AS35" i="1" s="1"/>
  <c r="BK31" i="2"/>
  <c r="BI25" i="2"/>
  <c r="BF41" i="1"/>
  <c r="BG39" i="1"/>
  <c r="BF37" i="1"/>
  <c r="BF33" i="1"/>
  <c r="AH39" i="1" l="1"/>
  <c r="BF39" i="1" s="1"/>
  <c r="BH39" i="1" s="1"/>
  <c r="BL37" i="2" s="1"/>
  <c r="CR2" i="2"/>
  <c r="BL6" i="10" s="1"/>
  <c r="BG35" i="1"/>
  <c r="BG37" i="1" s="1"/>
  <c r="CY2" i="2"/>
  <c r="BS6" i="10" s="1"/>
  <c r="H41" i="17"/>
  <c r="Z41" i="17" s="1"/>
  <c r="AK41" i="17" s="1"/>
  <c r="CT2" i="17" s="1"/>
  <c r="BZ6" i="10" s="1"/>
  <c r="BJ25" i="2"/>
  <c r="AM25" i="2"/>
  <c r="AH31" i="1" s="1"/>
  <c r="U21" i="1" s="1"/>
  <c r="AM31" i="2"/>
  <c r="BG41" i="1"/>
  <c r="CE35" i="3"/>
  <c r="CE34" i="3"/>
  <c r="CE36" i="3"/>
  <c r="AH35" i="1" l="1"/>
  <c r="BF35" i="1" s="1"/>
  <c r="BH35" i="1" s="1"/>
  <c r="BL31" i="2" s="1"/>
  <c r="BF31" i="1"/>
  <c r="BH41" i="1"/>
  <c r="CQ2" i="2"/>
  <c r="BK6" i="10" s="1"/>
  <c r="H39" i="17"/>
  <c r="Z39" i="17" s="1"/>
  <c r="AK39" i="17" s="1"/>
  <c r="CI2" i="2"/>
  <c r="BC6" i="10" s="1"/>
  <c r="AV25" i="2"/>
  <c r="AS31" i="1" s="1"/>
  <c r="AH41" i="1" l="1"/>
  <c r="BH37" i="1"/>
  <c r="CR2" i="17"/>
  <c r="BX6" i="10" s="1"/>
  <c r="CJ2" i="2"/>
  <c r="BD6" i="10" s="1"/>
  <c r="BG31" i="1"/>
  <c r="BG33" i="1" s="1"/>
  <c r="H37" i="17"/>
  <c r="Z37" i="17" s="1"/>
  <c r="AK37" i="17" s="1"/>
  <c r="AU51" i="6"/>
  <c r="AU48" i="6"/>
  <c r="CP2" i="1" l="1"/>
  <c r="AF6" i="10" s="1"/>
  <c r="AS41" i="1"/>
  <c r="CQ2" i="1" s="1"/>
  <c r="AG6" i="10" s="1"/>
  <c r="AR51" i="6"/>
  <c r="AR48" i="6"/>
  <c r="AH37" i="1"/>
  <c r="CN2" i="1" s="1"/>
  <c r="AD6" i="10" s="1"/>
  <c r="BH31" i="1"/>
  <c r="BL25" i="2" s="1"/>
  <c r="B25" i="2" s="1"/>
  <c r="CP2" i="17"/>
  <c r="BV6" i="10" s="1"/>
  <c r="BL41" i="1" l="1"/>
  <c r="Z56" i="6"/>
  <c r="R56" i="6"/>
  <c r="BH33" i="1"/>
  <c r="B29" i="1" s="1"/>
  <c r="AS37" i="1"/>
  <c r="U56" i="6" s="1"/>
  <c r="BL37" i="1" l="1"/>
  <c r="B37" i="1" s="1"/>
  <c r="CO2" i="1"/>
  <c r="AE6" i="10" s="1"/>
  <c r="BI37" i="1"/>
  <c r="BD35" i="1" s="1"/>
  <c r="AH33" i="1"/>
  <c r="CL2" i="1" s="1"/>
  <c r="AB6" i="10" s="1"/>
  <c r="BI33" i="1"/>
  <c r="BD31" i="1" s="1"/>
  <c r="Z45" i="6"/>
  <c r="Z51" i="6"/>
  <c r="Z48" i="6"/>
  <c r="AR52" i="6" l="1"/>
  <c r="AX52" i="6" s="1"/>
  <c r="AO17" i="6" s="1"/>
  <c r="AR49" i="6"/>
  <c r="AX49" i="6" s="1"/>
  <c r="AO16" i="6" s="1"/>
  <c r="DL3" i="6" s="1"/>
  <c r="CE6" i="10" s="1"/>
  <c r="AS33" i="1"/>
  <c r="CM2" i="1" s="1"/>
  <c r="AC6" i="10" s="1"/>
  <c r="B41" i="1"/>
  <c r="CR16" i="6" l="1"/>
  <c r="BL33" i="1"/>
  <c r="B33" i="1" s="1"/>
  <c r="DO3" i="6"/>
  <c r="CH6" i="10" s="1"/>
  <c r="CR17" i="6"/>
  <c r="Z49" i="6" l="1"/>
  <c r="AI49" i="6" s="1"/>
  <c r="Z16" i="6" s="1"/>
  <c r="DK3" i="6" s="1"/>
  <c r="CD6" i="10" s="1"/>
  <c r="Z52" i="6"/>
  <c r="AI52" i="6" s="1"/>
  <c r="Z17" i="6" s="1"/>
  <c r="DN3" i="6" s="1"/>
  <c r="CG6" i="10" s="1"/>
  <c r="Z46" i="6"/>
  <c r="AI46" i="6" s="1"/>
  <c r="Z15" i="6" s="1"/>
  <c r="DI3" i="6" s="1"/>
  <c r="CB6" i="10" s="1"/>
  <c r="A17" i="6"/>
  <c r="B19" i="6" s="1"/>
  <c r="BE19" i="6" s="1"/>
  <c r="CC16" i="6" l="1"/>
  <c r="CC15" i="6"/>
  <c r="CC17" i="6"/>
  <c r="X2" i="6"/>
  <c r="X59" i="6" s="1"/>
  <c r="DP3" i="6"/>
  <c r="CI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L72" authorId="0" shapeId="0" xr:uid="{08584979-B962-4C4B-A519-99DE3FA62C3E}">
      <text>
        <r>
          <rPr>
            <sz val="9"/>
            <color indexed="81"/>
            <rFont val="MS P ゴシック"/>
            <family val="3"/>
            <charset val="128"/>
          </rPr>
          <t xml:space="preserve">レベル４を復元
</t>
        </r>
      </text>
    </comment>
    <comment ref="CO73" authorId="0" shapeId="0" xr:uid="{D311C9F8-C246-419E-BC87-5D4DE66AF4B4}">
      <text>
        <r>
          <rPr>
            <sz val="9"/>
            <color indexed="81"/>
            <rFont val="MS P ゴシック"/>
            <family val="3"/>
            <charset val="128"/>
          </rPr>
          <t xml:space="preserve">レベル４を削除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永井雅章</author>
    <author>user</author>
    <author>躯体共有</author>
  </authors>
  <commentList>
    <comment ref="B10" authorId="0" shapeId="0" xr:uid="{FB6B9AEF-F1AF-4D99-8C4F-8B177BCE7797}">
      <text>
        <r>
          <rPr>
            <sz val="9"/>
            <color indexed="12"/>
            <rFont val="MS P ゴシック"/>
            <family val="3"/>
            <charset val="128"/>
          </rPr>
          <t xml:space="preserve">このシートの「証明者」「申請者」の情報は、様式１「能力評価申請書」に入力した内容が自動反映されます。
</t>
        </r>
        <r>
          <rPr>
            <b/>
            <sz val="9"/>
            <color indexed="12"/>
            <rFont val="MS P ゴシック"/>
            <family val="3"/>
            <charset val="128"/>
          </rPr>
          <t xml:space="preserve">
→「事業所名」～「技能者ID」については、先に「様式１」のシートに入力してください。</t>
        </r>
      </text>
    </comment>
    <comment ref="B15" authorId="0" shapeId="0" xr:uid="{AB99FA22-645D-4FA9-9C20-0BBF831B4DF3}">
      <text>
        <r>
          <rPr>
            <sz val="9"/>
            <color indexed="30"/>
            <rFont val="MS P ゴシック"/>
            <family val="3"/>
            <charset val="128"/>
          </rPr>
          <t>このシートの「証明者」の情報は、様式１「能力評価申請書」に入力した内容が自動反映されます。
→</t>
        </r>
        <r>
          <rPr>
            <b/>
            <sz val="9"/>
            <color indexed="30"/>
            <rFont val="MS P ゴシック"/>
            <family val="3"/>
            <charset val="128"/>
          </rPr>
          <t>「フリガナ」～「技能者ID」については、先に様式１に入力してください。</t>
        </r>
        <r>
          <rPr>
            <sz val="9"/>
            <color indexed="30"/>
            <rFont val="MS P ゴシック"/>
            <family val="3"/>
            <charset val="128"/>
          </rPr>
          <t xml:space="preserve">
</t>
        </r>
      </text>
    </comment>
    <comment ref="B21" authorId="1" shapeId="0" xr:uid="{8123C3DD-7F67-4A03-B32D-C3EC34C7D2CA}">
      <text>
        <r>
          <rPr>
            <sz val="10"/>
            <color indexed="81"/>
            <rFont val="MS P ゴシック"/>
            <family val="3"/>
            <charset val="128"/>
          </rPr>
          <t>【ご注意】
この経歴証明で証明が可能な期間は</t>
        </r>
        <r>
          <rPr>
            <b/>
            <sz val="10"/>
            <color indexed="81"/>
            <rFont val="MS P ゴシック"/>
            <family val="3"/>
            <charset val="128"/>
          </rPr>
          <t>令和6（2024）年3月末まで</t>
        </r>
        <r>
          <rPr>
            <sz val="10"/>
            <color indexed="81"/>
            <rFont val="MS P ゴシック"/>
            <family val="3"/>
            <charset val="128"/>
          </rPr>
          <t>です。
※職長・班長経験も同様
令和6年4月1日以降の経験は、CCUSに蓄積された就業日数のみが対象となります。</t>
        </r>
      </text>
    </comment>
    <comment ref="AC46" authorId="2" shapeId="0" xr:uid="{4C6D0E50-6316-4BD4-9BCE-E91610C8DE3C}">
      <text>
        <r>
          <rPr>
            <b/>
            <sz val="9"/>
            <color indexed="81"/>
            <rFont val="MS P ゴシック"/>
            <family val="3"/>
            <charset val="128"/>
          </rPr>
          <t>申請者本人の自署・押印がない場合は、申請の受付はできませんので、ご注意ください。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永井雅章</author>
    <author>user</author>
  </authors>
  <commentList>
    <comment ref="B11" authorId="0" shapeId="0" xr:uid="{B69ABCC7-03A7-4F97-BFF1-29A6B1E65CD2}">
      <text>
        <r>
          <rPr>
            <sz val="9"/>
            <color indexed="12"/>
            <rFont val="MS P ゴシック"/>
            <family val="3"/>
            <charset val="128"/>
          </rPr>
          <t xml:space="preserve">このシートの「証明者」「申請者」の情報は、様式１「能力評価申請書」に入力した内容が自動反映されます。
</t>
        </r>
        <r>
          <rPr>
            <b/>
            <sz val="9"/>
            <color indexed="12"/>
            <rFont val="MS P ゴシック"/>
            <family val="3"/>
            <charset val="128"/>
          </rPr>
          <t xml:space="preserve">
→「事業所名」～「技能者ID」については、先に「様式１」のシートに入力してください。</t>
        </r>
      </text>
    </comment>
    <comment ref="B16" authorId="0" shapeId="0" xr:uid="{55ADA871-50EE-4813-BC96-46BEAF9693AD}">
      <text>
        <r>
          <rPr>
            <sz val="9"/>
            <color indexed="30"/>
            <rFont val="MS P ゴシック"/>
            <family val="3"/>
            <charset val="128"/>
          </rPr>
          <t>このシートの「証明者」の情報は、様式１「能力評価申請書」に入力した内容が自動反映されます。
→</t>
        </r>
        <r>
          <rPr>
            <b/>
            <sz val="9"/>
            <color indexed="30"/>
            <rFont val="MS P ゴシック"/>
            <family val="3"/>
            <charset val="128"/>
          </rPr>
          <t>「フリガナ」～「技能者ID」については、先に様式１に入力してください。</t>
        </r>
        <r>
          <rPr>
            <sz val="9"/>
            <color indexed="30"/>
            <rFont val="MS P ゴシック"/>
            <family val="3"/>
            <charset val="128"/>
          </rPr>
          <t xml:space="preserve">
</t>
        </r>
      </text>
    </comment>
    <comment ref="B22" authorId="1" shapeId="0" xr:uid="{27A5022B-8293-4B52-BA2B-22D691DE52C6}">
      <text>
        <r>
          <rPr>
            <sz val="10"/>
            <color indexed="81"/>
            <rFont val="MS P ゴシック"/>
            <family val="3"/>
            <charset val="128"/>
          </rPr>
          <t>【注意】
　2024年3月までの経験は「様式2」で作成します。
　従って、</t>
        </r>
        <r>
          <rPr>
            <b/>
            <sz val="10"/>
            <color indexed="81"/>
            <rFont val="MS P ゴシック"/>
            <family val="3"/>
            <charset val="128"/>
          </rPr>
          <t>この欄では</t>
        </r>
        <r>
          <rPr>
            <b/>
            <u/>
            <sz val="10"/>
            <color indexed="81"/>
            <rFont val="MS P ゴシック"/>
            <family val="3"/>
            <charset val="128"/>
          </rPr>
          <t>2024年4月1日以降の履歴数</t>
        </r>
        <r>
          <rPr>
            <b/>
            <sz val="10"/>
            <color indexed="81"/>
            <rFont val="MS P ゴシック"/>
            <family val="3"/>
            <charset val="128"/>
          </rPr>
          <t xml:space="preserve">を入力してください。
</t>
        </r>
        <r>
          <rPr>
            <sz val="10"/>
            <color indexed="81"/>
            <rFont val="MS P ゴシック"/>
            <family val="3"/>
            <charset val="128"/>
          </rPr>
          <t xml:space="preserve">
　※職長・班長経験も同様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永井雅章</author>
    <author>躯体共有</author>
  </authors>
  <commentList>
    <comment ref="B10" authorId="0" shapeId="0" xr:uid="{7BE85A55-1A33-47BF-A924-FC260047B866}">
      <text>
        <r>
          <rPr>
            <sz val="9"/>
            <color indexed="12"/>
            <rFont val="MS P ゴシック"/>
            <family val="3"/>
            <charset val="128"/>
          </rPr>
          <t xml:space="preserve">このシートの「証明者」「申請者」の情報は、様式１「能力評価申請書」に入力した内容が自動反映されます。
</t>
        </r>
        <r>
          <rPr>
            <b/>
            <sz val="9"/>
            <color indexed="12"/>
            <rFont val="MS P ゴシック"/>
            <family val="3"/>
            <charset val="128"/>
          </rPr>
          <t xml:space="preserve">
→「事業所名」～「技能者ID」については、先に「様式１」のシートに入力してください。</t>
        </r>
      </text>
    </comment>
    <comment ref="AC44" authorId="1" shapeId="0" xr:uid="{7049E57E-F34D-4AE9-8ED1-E02C7661D179}">
      <text>
        <r>
          <rPr>
            <b/>
            <sz val="9"/>
            <color indexed="81"/>
            <rFont val="MS P ゴシック"/>
            <family val="3"/>
            <charset val="128"/>
          </rPr>
          <t>申請者本人の自署・押印がない場合は、申請の受付はできませんので、ご注意ください。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X52" authorId="0" shapeId="0" xr:uid="{58A2939D-B58A-4090-B0F3-DB9294A77749}">
      <text>
        <r>
          <rPr>
            <sz val="9"/>
            <color indexed="81"/>
            <rFont val="MS P ゴシック"/>
            <family val="3"/>
            <charset val="128"/>
          </rPr>
          <t xml:space="preserve">2021年8月、数式をレベル3と同じに変更。元の数式の意図不明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<sst xmlns="http://schemas.openxmlformats.org/spreadsheetml/2006/main" count="1163" uniqueCount="733">
  <si>
    <t>年</t>
    <phoneticPr fontId="1"/>
  </si>
  <si>
    <t>月</t>
    <phoneticPr fontId="1"/>
  </si>
  <si>
    <t>日</t>
    <phoneticPr fontId="1"/>
  </si>
  <si>
    <t>申請者</t>
    <rPh sb="0" eb="3">
      <t>シンセイシャ</t>
    </rPh>
    <phoneticPr fontId="1"/>
  </si>
  <si>
    <t>フ リ ガ ナ</t>
    <phoneticPr fontId="1"/>
  </si>
  <si>
    <r>
      <t xml:space="preserve">職種
</t>
    </r>
    <r>
      <rPr>
        <b/>
        <sz val="6"/>
        <color theme="1"/>
        <rFont val="游ゴシック"/>
        <family val="3"/>
        <charset val="128"/>
        <scheme val="minor"/>
      </rPr>
      <t>（技能者の呼称）</t>
    </r>
    <rPh sb="0" eb="2">
      <t>ショクシュ</t>
    </rPh>
    <rPh sb="4" eb="7">
      <t>ギノウシャ</t>
    </rPh>
    <rPh sb="8" eb="10">
      <t>コショウ</t>
    </rPh>
    <phoneticPr fontId="1"/>
  </si>
  <si>
    <t>氏  名</t>
    <rPh sb="0" eb="1">
      <t>シ</t>
    </rPh>
    <rPh sb="3" eb="4">
      <t>メイ</t>
    </rPh>
    <phoneticPr fontId="1"/>
  </si>
  <si>
    <t>技 能 者 I D</t>
    <phoneticPr fontId="1"/>
  </si>
  <si>
    <t>住 所</t>
    <rPh sb="0" eb="1">
      <t>ジュウ</t>
    </rPh>
    <rPh sb="2" eb="3">
      <t>ショ</t>
    </rPh>
    <phoneticPr fontId="1"/>
  </si>
  <si>
    <t>生 年 月 日</t>
    <rPh sb="0" eb="1">
      <t>ショウ</t>
    </rPh>
    <rPh sb="2" eb="3">
      <t>トシ</t>
    </rPh>
    <rPh sb="4" eb="5">
      <t>ツキ</t>
    </rPh>
    <rPh sb="6" eb="7">
      <t>ヒ</t>
    </rPh>
    <phoneticPr fontId="1"/>
  </si>
  <si>
    <t>年</t>
    <rPh sb="0" eb="1">
      <t>ネン</t>
    </rPh>
    <phoneticPr fontId="1"/>
  </si>
  <si>
    <t>月</t>
    <rPh sb="0" eb="1">
      <t>ツキ</t>
    </rPh>
    <phoneticPr fontId="1"/>
  </si>
  <si>
    <t>日</t>
    <rPh sb="0" eb="1">
      <t>ニチ</t>
    </rPh>
    <phoneticPr fontId="1"/>
  </si>
  <si>
    <t>電 話 番 号</t>
    <rPh sb="0" eb="1">
      <t>デン</t>
    </rPh>
    <rPh sb="2" eb="3">
      <t>ハナシ</t>
    </rPh>
    <rPh sb="4" eb="5">
      <t>バン</t>
    </rPh>
    <rPh sb="6" eb="7">
      <t>ゴウ</t>
    </rPh>
    <phoneticPr fontId="1"/>
  </si>
  <si>
    <t>申請をするレベル</t>
    <phoneticPr fontId="1"/>
  </si>
  <si>
    <t>レベル２</t>
    <phoneticPr fontId="1"/>
  </si>
  <si>
    <r>
      <t>（</t>
    </r>
    <r>
      <rPr>
        <sz val="10"/>
        <color theme="1"/>
        <rFont val="游ゴシック"/>
        <family val="3"/>
        <charset val="128"/>
        <scheme val="minor"/>
      </rPr>
      <t>コード番号：</t>
    </r>
    <rPh sb="4" eb="6">
      <t>バンゴウ</t>
    </rPh>
    <phoneticPr fontId="1"/>
  </si>
  <si>
    <t>）</t>
    <phoneticPr fontId="1"/>
  </si>
  <si>
    <t>レベル３</t>
    <phoneticPr fontId="1"/>
  </si>
  <si>
    <t>レベル４</t>
    <phoneticPr fontId="1"/>
  </si>
  <si>
    <t>就業期間</t>
    <rPh sb="0" eb="2">
      <t>シュウギョウ</t>
    </rPh>
    <rPh sb="2" eb="4">
      <t>キカン</t>
    </rPh>
    <phoneticPr fontId="1"/>
  </si>
  <si>
    <t>ヶ月</t>
    <rPh sb="1" eb="2">
      <t>ゲツ</t>
    </rPh>
    <phoneticPr fontId="1"/>
  </si>
  <si>
    <t>合計</t>
    <rPh sb="0" eb="1">
      <t>ゴウ</t>
    </rPh>
    <rPh sb="1" eb="2">
      <t>ケイ</t>
    </rPh>
    <phoneticPr fontId="1"/>
  </si>
  <si>
    <t>職長としての就業期間</t>
    <rPh sb="0" eb="2">
      <t>ショクチョウ</t>
    </rPh>
    <rPh sb="6" eb="8">
      <t>シュウギョウ</t>
    </rPh>
    <rPh sb="8" eb="10">
      <t>キカン</t>
    </rPh>
    <phoneticPr fontId="1"/>
  </si>
  <si>
    <t>班長としての就業期間</t>
    <rPh sb="0" eb="2">
      <t>ハンチョウ</t>
    </rPh>
    <rPh sb="6" eb="8">
      <t>シュウギョウ</t>
    </rPh>
    <rPh sb="8" eb="10">
      <t>キカン</t>
    </rPh>
    <phoneticPr fontId="1"/>
  </si>
  <si>
    <t>印</t>
    <rPh sb="0" eb="1">
      <t>イン</t>
    </rPh>
    <phoneticPr fontId="1"/>
  </si>
  <si>
    <t>とび　技能者</t>
    <phoneticPr fontId="1"/>
  </si>
  <si>
    <t>大分類(06)「とび工」
小分類(01)「とび工」</t>
    <phoneticPr fontId="1"/>
  </si>
  <si>
    <t>①就業日数が645 日（3年）以上であること</t>
    <phoneticPr fontId="1"/>
  </si>
  <si>
    <t>・玉掛技能講習</t>
  </si>
  <si>
    <t>・職長・安全衛生責任者講習</t>
  </si>
  <si>
    <t>・職長・安全衛生責任者講習</t>
    <phoneticPr fontId="1"/>
  </si>
  <si>
    <t>●１級とび技能士</t>
  </si>
  <si>
    <t>●１級建築施工管理技士</t>
    <phoneticPr fontId="1"/>
  </si>
  <si>
    <t>✓建築物等の鉄骨の組立て等作業主任者技能講習</t>
    <phoneticPr fontId="1"/>
  </si>
  <si>
    <t>✓足場の組立て等作業主任者技能講習</t>
    <phoneticPr fontId="1"/>
  </si>
  <si>
    <t>✓小型移動式クレーン運転技能講習</t>
    <phoneticPr fontId="1"/>
  </si>
  <si>
    <t>✓高所作業車運転技能講習</t>
    <phoneticPr fontId="1"/>
  </si>
  <si>
    <t>✓ガス溶接技能講習</t>
    <phoneticPr fontId="1"/>
  </si>
  <si>
    <t>✓型枠支保工の組立て等作業主任者技能講習</t>
    <phoneticPr fontId="1"/>
  </si>
  <si>
    <t>✓地山の掘削および土止め支保工作業主任者技能講習</t>
    <phoneticPr fontId="1"/>
  </si>
  <si>
    <t>✓木造建築物の組立て等作業主任者技能講習</t>
    <phoneticPr fontId="1"/>
  </si>
  <si>
    <t>✓コンクリート造の工作物の解体等作業主任者技能講習</t>
    <phoneticPr fontId="1"/>
  </si>
  <si>
    <t>✓車両系建設機械（整地等）運転技能講習</t>
    <phoneticPr fontId="1"/>
  </si>
  <si>
    <t>✓車両系建設機械（解体用）運転技能講習</t>
    <phoneticPr fontId="1"/>
  </si>
  <si>
    <t>✓車両系建設機械（基礎工事用）運転技能講習</t>
    <phoneticPr fontId="1"/>
  </si>
  <si>
    <t>●１級土木施工管理技士</t>
    <phoneticPr fontId="1"/>
  </si>
  <si>
    <t>●２級建築施工管理技士</t>
    <phoneticPr fontId="1"/>
  </si>
  <si>
    <t>●２級土木施工管理技士</t>
    <phoneticPr fontId="1"/>
  </si>
  <si>
    <t>●登録鳶・土工基幹技能者講習</t>
  </si>
  <si>
    <t>●優秀施工者国土交通大臣顕彰</t>
  </si>
  <si>
    <t>●優秀施工者国土交通大臣顕彰</t>
    <phoneticPr fontId="1"/>
  </si>
  <si>
    <t>●安全優良職長厚生労働大臣顕彰　</t>
  </si>
  <si>
    <t>●安全優良職長厚生労働大臣顕彰　</t>
    <phoneticPr fontId="1"/>
  </si>
  <si>
    <t>要件</t>
    <rPh sb="0" eb="2">
      <t>ヨウケン</t>
    </rPh>
    <phoneticPr fontId="1"/>
  </si>
  <si>
    <t>就業月数条件</t>
    <rPh sb="0" eb="2">
      <t>シュウギョウ</t>
    </rPh>
    <rPh sb="2" eb="3">
      <t>ツキ</t>
    </rPh>
    <rPh sb="3" eb="4">
      <t>スウ</t>
    </rPh>
    <rPh sb="4" eb="6">
      <t>ジョウケン</t>
    </rPh>
    <phoneticPr fontId="1"/>
  </si>
  <si>
    <t>職長月数条件</t>
    <rPh sb="0" eb="2">
      <t>ショクチョウ</t>
    </rPh>
    <rPh sb="2" eb="3">
      <t>ツキ</t>
    </rPh>
    <rPh sb="3" eb="4">
      <t>スウ</t>
    </rPh>
    <rPh sb="4" eb="6">
      <t>ジョウケン</t>
    </rPh>
    <phoneticPr fontId="1"/>
  </si>
  <si>
    <t>班長月数条件</t>
    <rPh sb="0" eb="2">
      <t>ハンチョウ</t>
    </rPh>
    <rPh sb="2" eb="3">
      <t>ツキ</t>
    </rPh>
    <rPh sb="3" eb="4">
      <t>スウ</t>
    </rPh>
    <rPh sb="4" eb="6">
      <t>ジョウケン</t>
    </rPh>
    <phoneticPr fontId="1"/>
  </si>
  <si>
    <t>就業要件</t>
    <rPh sb="0" eb="2">
      <t>シュウギョウ</t>
    </rPh>
    <rPh sb="2" eb="4">
      <t>ヨウケン</t>
    </rPh>
    <phoneticPr fontId="1"/>
  </si>
  <si>
    <t>判定</t>
    <rPh sb="0" eb="2">
      <t>ハンテイ</t>
    </rPh>
    <phoneticPr fontId="1"/>
  </si>
  <si>
    <t>職長要件</t>
    <rPh sb="0" eb="2">
      <t>ショクチョウ</t>
    </rPh>
    <rPh sb="2" eb="4">
      <t>ヨウケン</t>
    </rPh>
    <phoneticPr fontId="1"/>
  </si>
  <si>
    <t>班長要件</t>
    <rPh sb="0" eb="2">
      <t>ハンチョウ</t>
    </rPh>
    <rPh sb="2" eb="4">
      <t>ヨウケン</t>
    </rPh>
    <phoneticPr fontId="1"/>
  </si>
  <si>
    <r>
      <t xml:space="preserve">①就業日数が2,580 日（12年）以上
</t>
    </r>
    <r>
      <rPr>
        <u/>
        <sz val="11"/>
        <color theme="1"/>
        <rFont val="游ゴシック"/>
        <family val="3"/>
        <charset val="128"/>
        <scheme val="minor"/>
      </rPr>
      <t>かつ</t>
    </r>
    <r>
      <rPr>
        <sz val="11"/>
        <color theme="1"/>
        <rFont val="游ゴシック"/>
        <family val="2"/>
        <charset val="128"/>
        <scheme val="minor"/>
      </rPr>
      <t xml:space="preserve">
②職長としての就業日数が1,505 日（7 年）以上であること</t>
    </r>
    <phoneticPr fontId="1"/>
  </si>
  <si>
    <t>ランク２の保有資格数</t>
    <rPh sb="5" eb="7">
      <t>ホユウ</t>
    </rPh>
    <rPh sb="7" eb="9">
      <t>シカク</t>
    </rPh>
    <rPh sb="9" eb="10">
      <t>スウ</t>
    </rPh>
    <phoneticPr fontId="1"/>
  </si>
  <si>
    <t>ランク２の要件</t>
    <rPh sb="5" eb="7">
      <t>ヨウケン</t>
    </rPh>
    <phoneticPr fontId="1"/>
  </si>
  <si>
    <t>ランク３の保有資格数</t>
    <rPh sb="5" eb="7">
      <t>ホユウ</t>
    </rPh>
    <rPh sb="7" eb="9">
      <t>シカク</t>
    </rPh>
    <rPh sb="9" eb="10">
      <t>スウ</t>
    </rPh>
    <phoneticPr fontId="1"/>
  </si>
  <si>
    <t>ランク３の要件</t>
    <rPh sb="5" eb="7">
      <t>ヨウケン</t>
    </rPh>
    <phoneticPr fontId="1"/>
  </si>
  <si>
    <t>ランク４の保有資格数</t>
    <rPh sb="5" eb="7">
      <t>ホユウ</t>
    </rPh>
    <rPh sb="7" eb="9">
      <t>シカク</t>
    </rPh>
    <rPh sb="9" eb="10">
      <t>スウ</t>
    </rPh>
    <phoneticPr fontId="1"/>
  </si>
  <si>
    <t>ランク4の要件</t>
    <rPh sb="5" eb="7">
      <t>ヨウケン</t>
    </rPh>
    <phoneticPr fontId="1"/>
  </si>
  <si>
    <t>工事に係る申請者の実務経験の内容は、下記のとおりであることを証明します。</t>
    <rPh sb="0" eb="2">
      <t>コウジ</t>
    </rPh>
    <rPh sb="3" eb="4">
      <t>カカワ</t>
    </rPh>
    <rPh sb="5" eb="8">
      <t>シンセイシャ</t>
    </rPh>
    <rPh sb="9" eb="11">
      <t>ジツム</t>
    </rPh>
    <rPh sb="11" eb="13">
      <t>ケイケン</t>
    </rPh>
    <rPh sb="14" eb="16">
      <t>ナイヨウ</t>
    </rPh>
    <rPh sb="18" eb="20">
      <t>カキ</t>
    </rPh>
    <rPh sb="30" eb="32">
      <t>ショウメイ</t>
    </rPh>
    <phoneticPr fontId="1"/>
  </si>
  <si>
    <t>証 明 者</t>
    <rPh sb="0" eb="1">
      <t>アカシ</t>
    </rPh>
    <rPh sb="2" eb="3">
      <t>メイ</t>
    </rPh>
    <rPh sb="4" eb="5">
      <t>シャ</t>
    </rPh>
    <phoneticPr fontId="1"/>
  </si>
  <si>
    <t>事業所名</t>
    <rPh sb="0" eb="3">
      <t>ジギョウショ</t>
    </rPh>
    <rPh sb="3" eb="4">
      <t>メイ</t>
    </rPh>
    <phoneticPr fontId="1"/>
  </si>
  <si>
    <t>：</t>
    <phoneticPr fontId="1"/>
  </si>
  <si>
    <t>会社印</t>
    <rPh sb="0" eb="2">
      <t>カイシャ</t>
    </rPh>
    <rPh sb="2" eb="3">
      <t>イン</t>
    </rPh>
    <phoneticPr fontId="1"/>
  </si>
  <si>
    <t>役職名</t>
    <rPh sb="0" eb="3">
      <t>ヤクショクメイ</t>
    </rPh>
    <phoneticPr fontId="1"/>
  </si>
  <si>
    <t>(事業者ID)</t>
    <phoneticPr fontId="1"/>
  </si>
  <si>
    <t>（</t>
    <phoneticPr fontId="1"/>
  </si>
  <si>
    <t>証明者名</t>
    <rPh sb="0" eb="2">
      <t>ショウメイ</t>
    </rPh>
    <rPh sb="2" eb="3">
      <t>シャ</t>
    </rPh>
    <phoneticPr fontId="1"/>
  </si>
  <si>
    <t>所在地</t>
    <rPh sb="0" eb="3">
      <t>ショザイチ</t>
    </rPh>
    <phoneticPr fontId="1"/>
  </si>
  <si>
    <t>経験年数</t>
    <rPh sb="0" eb="2">
      <t>ケイケン</t>
    </rPh>
    <rPh sb="2" eb="4">
      <t>ネンスウ</t>
    </rPh>
    <phoneticPr fontId="1"/>
  </si>
  <si>
    <t>就労期間①</t>
    <rPh sb="0" eb="2">
      <t>シュウロウ</t>
    </rPh>
    <rPh sb="2" eb="4">
      <t>キカン</t>
    </rPh>
    <phoneticPr fontId="1"/>
  </si>
  <si>
    <t>～</t>
    <phoneticPr fontId="1"/>
  </si>
  <si>
    <t>就業年数①</t>
    <rPh sb="0" eb="2">
      <t>シュウギョウ</t>
    </rPh>
    <rPh sb="2" eb="4">
      <t>ネンスウ</t>
    </rPh>
    <phoneticPr fontId="1"/>
  </si>
  <si>
    <t>就労期間②</t>
    <phoneticPr fontId="1"/>
  </si>
  <si>
    <t>就業年数②</t>
    <rPh sb="0" eb="2">
      <t>シュウギョウ</t>
    </rPh>
    <rPh sb="2" eb="4">
      <t>ネンスウ</t>
    </rPh>
    <phoneticPr fontId="1"/>
  </si>
  <si>
    <t>就労期間③</t>
    <rPh sb="0" eb="2">
      <t>シュウロウ</t>
    </rPh>
    <rPh sb="2" eb="4">
      <t>キカン</t>
    </rPh>
    <phoneticPr fontId="1"/>
  </si>
  <si>
    <t>就業年数③</t>
    <rPh sb="0" eb="2">
      <t>シュウギョウ</t>
    </rPh>
    <rPh sb="2" eb="4">
      <t>ネンスウ</t>
    </rPh>
    <phoneticPr fontId="1"/>
  </si>
  <si>
    <t>経験年数合計</t>
    <rPh sb="4" eb="5">
      <t>ゴウ</t>
    </rPh>
    <rPh sb="5" eb="6">
      <t>ケイ</t>
    </rPh>
    <phoneticPr fontId="1"/>
  </si>
  <si>
    <t>経験年数(職長)</t>
    <rPh sb="0" eb="2">
      <t>ケイケン</t>
    </rPh>
    <rPh sb="2" eb="4">
      <t>ネンスウ</t>
    </rPh>
    <rPh sb="5" eb="7">
      <t>ショクチョウ</t>
    </rPh>
    <phoneticPr fontId="1"/>
  </si>
  <si>
    <t>職長としての経験年数合計</t>
    <rPh sb="0" eb="2">
      <t>ショクチョウ</t>
    </rPh>
    <rPh sb="10" eb="11">
      <t>ゴウ</t>
    </rPh>
    <rPh sb="11" eb="12">
      <t>ケイ</t>
    </rPh>
    <phoneticPr fontId="1"/>
  </si>
  <si>
    <t>経験年数(班長)</t>
    <rPh sb="0" eb="2">
      <t>ケイケン</t>
    </rPh>
    <rPh sb="2" eb="4">
      <t>ネンスウ</t>
    </rPh>
    <rPh sb="5" eb="7">
      <t>ハンチョウ</t>
    </rPh>
    <phoneticPr fontId="1"/>
  </si>
  <si>
    <t>班長としての経験年数合計</t>
    <rPh sb="0" eb="1">
      <t>ハン</t>
    </rPh>
    <rPh sb="1" eb="2">
      <t>チョウ</t>
    </rPh>
    <rPh sb="10" eb="11">
      <t>ゴウ</t>
    </rPh>
    <rPh sb="11" eb="12">
      <t>ケイ</t>
    </rPh>
    <phoneticPr fontId="1"/>
  </si>
  <si>
    <t>誓約欄</t>
    <rPh sb="0" eb="2">
      <t>セイヤク</t>
    </rPh>
    <rPh sb="2" eb="3">
      <t>ラン</t>
    </rPh>
    <phoneticPr fontId="1"/>
  </si>
  <si>
    <t>この証明事項に事実と相違がある場合には、レベル判定を取り消されても異存のないことを誓約いたします。</t>
    <phoneticPr fontId="1"/>
  </si>
  <si>
    <t>申請者（自署）</t>
    <rPh sb="0" eb="3">
      <t>シンセイシャ</t>
    </rPh>
    <rPh sb="4" eb="6">
      <t>ジショ</t>
    </rPh>
    <phoneticPr fontId="1"/>
  </si>
  <si>
    <t>様式1の「就業期間」と一致しています。</t>
    <rPh sb="0" eb="2">
      <t>ヨウシキ</t>
    </rPh>
    <rPh sb="5" eb="7">
      <t>シュウギョウ</t>
    </rPh>
    <rPh sb="7" eb="9">
      <t>キカン</t>
    </rPh>
    <rPh sb="11" eb="13">
      <t>イッチ</t>
    </rPh>
    <phoneticPr fontId="1"/>
  </si>
  <si>
    <t>様式1の「班長就業期間」と一致しています。</t>
    <rPh sb="0" eb="2">
      <t>ヨウシキ</t>
    </rPh>
    <rPh sb="5" eb="7">
      <t>ハンチョウ</t>
    </rPh>
    <rPh sb="7" eb="9">
      <t>シュウギョウ</t>
    </rPh>
    <rPh sb="9" eb="11">
      <t>キカン</t>
    </rPh>
    <rPh sb="13" eb="15">
      <t>イッチ</t>
    </rPh>
    <phoneticPr fontId="1"/>
  </si>
  <si>
    <t>様式1の「職長就業期間」と一致しています。</t>
    <rPh sb="0" eb="2">
      <t>ヨウシキ</t>
    </rPh>
    <rPh sb="5" eb="7">
      <t>ショクチョウ</t>
    </rPh>
    <rPh sb="7" eb="9">
      <t>シュウギョウ</t>
    </rPh>
    <rPh sb="9" eb="11">
      <t>キカン</t>
    </rPh>
    <rPh sb="13" eb="15">
      <t>イッチ</t>
    </rPh>
    <phoneticPr fontId="1"/>
  </si>
  <si>
    <r>
      <rPr>
        <b/>
        <sz val="12"/>
        <color theme="1"/>
        <rFont val="游ゴシック"/>
        <family val="3"/>
        <charset val="128"/>
        <scheme val="minor"/>
      </rPr>
      <t>資格取得前の</t>
    </r>
    <r>
      <rPr>
        <b/>
        <sz val="16"/>
        <color theme="1"/>
        <rFont val="游ゴシック"/>
        <family val="3"/>
        <charset val="128"/>
        <scheme val="minor"/>
      </rPr>
      <t>実 務 経 験 証 明 書</t>
    </r>
    <rPh sb="0" eb="2">
      <t>シカク</t>
    </rPh>
    <rPh sb="2" eb="4">
      <t>シュトク</t>
    </rPh>
    <rPh sb="4" eb="5">
      <t>マエ</t>
    </rPh>
    <rPh sb="6" eb="7">
      <t>ジツ</t>
    </rPh>
    <rPh sb="8" eb="9">
      <t>ツトム</t>
    </rPh>
    <rPh sb="10" eb="11">
      <t>キョウ</t>
    </rPh>
    <rPh sb="12" eb="13">
      <t>シルシ</t>
    </rPh>
    <rPh sb="14" eb="15">
      <t>アカシ</t>
    </rPh>
    <rPh sb="16" eb="17">
      <t>メイ</t>
    </rPh>
    <rPh sb="18" eb="19">
      <t>ショ</t>
    </rPh>
    <phoneticPr fontId="1"/>
  </si>
  <si>
    <t>申 請 者 の 氏 名</t>
    <rPh sb="0" eb="1">
      <t>サル</t>
    </rPh>
    <rPh sb="2" eb="3">
      <t>ショウ</t>
    </rPh>
    <rPh sb="4" eb="5">
      <t>シャ</t>
    </rPh>
    <rPh sb="8" eb="9">
      <t>シ</t>
    </rPh>
    <rPh sb="10" eb="11">
      <t>メイ</t>
    </rPh>
    <phoneticPr fontId="1"/>
  </si>
  <si>
    <t>ー</t>
    <phoneticPr fontId="1"/>
  </si>
  <si>
    <t>技 能 者 I D</t>
    <rPh sb="0" eb="1">
      <t>ワザ</t>
    </rPh>
    <rPh sb="2" eb="3">
      <t>ノウ</t>
    </rPh>
    <rPh sb="4" eb="5">
      <t>モノ</t>
    </rPh>
    <phoneticPr fontId="1"/>
  </si>
  <si>
    <t>〇</t>
    <phoneticPr fontId="1"/>
  </si>
  <si>
    <t>工事名（実務経験の内容）</t>
    <rPh sb="0" eb="2">
      <t>コウジ</t>
    </rPh>
    <rPh sb="2" eb="3">
      <t>メイ</t>
    </rPh>
    <rPh sb="4" eb="6">
      <t>ジツム</t>
    </rPh>
    <rPh sb="6" eb="8">
      <t>ケイケン</t>
    </rPh>
    <rPh sb="9" eb="11">
      <t>ナイヨウ</t>
    </rPh>
    <phoneticPr fontId="1"/>
  </si>
  <si>
    <t>職長</t>
    <rPh sb="0" eb="2">
      <t>ショクチョウ</t>
    </rPh>
    <phoneticPr fontId="1"/>
  </si>
  <si>
    <t>班長</t>
    <rPh sb="0" eb="2">
      <t>ハンチョウ</t>
    </rPh>
    <phoneticPr fontId="1"/>
  </si>
  <si>
    <t>実務経験期間</t>
    <rPh sb="0" eb="2">
      <t>ジツム</t>
    </rPh>
    <rPh sb="2" eb="4">
      <t>ケイケン</t>
    </rPh>
    <rPh sb="4" eb="6">
      <t>キカン</t>
    </rPh>
    <phoneticPr fontId="1"/>
  </si>
  <si>
    <t>(</t>
    <phoneticPr fontId="1"/>
  </si>
  <si>
    <t>)</t>
    <phoneticPr fontId="1"/>
  </si>
  <si>
    <r>
      <t>建設キャリアアップシステムに登録された
最初の資格等取得</t>
    </r>
    <r>
      <rPr>
        <b/>
        <sz val="11"/>
        <rFont val="游ゴシック"/>
        <family val="3"/>
        <charset val="128"/>
        <scheme val="minor"/>
      </rPr>
      <t>月</t>
    </r>
    <r>
      <rPr>
        <b/>
        <sz val="11"/>
        <color theme="1"/>
        <rFont val="游ゴシック"/>
        <family val="3"/>
        <charset val="128"/>
        <scheme val="minor"/>
      </rPr>
      <t>以前の実務経験期間</t>
    </r>
    <rPh sb="20" eb="22">
      <t>サイショ</t>
    </rPh>
    <rPh sb="25" eb="26">
      <t>トウ</t>
    </rPh>
    <rPh sb="28" eb="29">
      <t>ツキ</t>
    </rPh>
    <phoneticPr fontId="1"/>
  </si>
  <si>
    <t>経験期間合計：</t>
    <rPh sb="0" eb="2">
      <t>ケイケン</t>
    </rPh>
    <rPh sb="2" eb="4">
      <t>キカン</t>
    </rPh>
    <rPh sb="4" eb="6">
      <t>ゴウケイ</t>
    </rPh>
    <phoneticPr fontId="1"/>
  </si>
  <si>
    <t>(うち職長としての経験期間：</t>
    <rPh sb="9" eb="11">
      <t>ケイケン</t>
    </rPh>
    <phoneticPr fontId="1"/>
  </si>
  <si>
    <t>(うち班長としての経験期間：</t>
    <rPh sb="3" eb="5">
      <t>ハンチョウ</t>
    </rPh>
    <rPh sb="11" eb="13">
      <t>キカン</t>
    </rPh>
    <phoneticPr fontId="1"/>
  </si>
  <si>
    <t>とび技能者の能力評価基準において、申請者の実務経験の内容は、下記のとおりであることを証明します。
実務経験期間の記載に間違いが無いことは、「社会保険／建設業退職金共済制度等の加入履歴」「賃金台帳」等で確認しました。</t>
    <rPh sb="2" eb="5">
      <t>ギノウシャ</t>
    </rPh>
    <rPh sb="6" eb="8">
      <t>ノウリョク</t>
    </rPh>
    <rPh sb="8" eb="10">
      <t>ヒョウカ</t>
    </rPh>
    <rPh sb="10" eb="12">
      <t>キジュン</t>
    </rPh>
    <rPh sb="17" eb="20">
      <t>シンセイシャ</t>
    </rPh>
    <rPh sb="21" eb="23">
      <t>ジツム</t>
    </rPh>
    <rPh sb="23" eb="25">
      <t>ケイケン</t>
    </rPh>
    <rPh sb="26" eb="28">
      <t>ナイヨウ</t>
    </rPh>
    <rPh sb="30" eb="32">
      <t>カキ</t>
    </rPh>
    <phoneticPr fontId="1"/>
  </si>
  <si>
    <t>✓コンクリート造の工作物の解体等作業主任者技能講習</t>
  </si>
  <si>
    <t>✓木造建築物の組立て等作業主任者技能講習</t>
  </si>
  <si>
    <t>✓地山の掘削および土止め支保工作業主任者技能講習</t>
  </si>
  <si>
    <t>✓型枠支保工の組立て等作業主任者技能講習</t>
  </si>
  <si>
    <t>✓ガス溶接技能講習</t>
  </si>
  <si>
    <t>✓高所作業車運転技能講習</t>
  </si>
  <si>
    <t>✓小型移動式クレーン運転技能講習</t>
  </si>
  <si>
    <t>✓足場の組立て等作業主任者技能講習</t>
  </si>
  <si>
    <t>✓建築物等の鉄骨の組立て等作業主任者技能講習</t>
  </si>
  <si>
    <t>✓車両系建設機械（整地等）運転技能講習</t>
  </si>
  <si>
    <t>✓車両系建設機械（解体用）運転技能講習</t>
  </si>
  <si>
    <t>✓車両系建設機械（基礎工事用）運転技能講習</t>
  </si>
  <si>
    <t>✓２級とび技能士</t>
    <rPh sb="2" eb="3">
      <t>キュウ</t>
    </rPh>
    <rPh sb="5" eb="7">
      <t>ギノウ</t>
    </rPh>
    <rPh sb="7" eb="8">
      <t>シ</t>
    </rPh>
    <phoneticPr fontId="1"/>
  </si>
  <si>
    <t>年</t>
    <rPh sb="0" eb="1">
      <t>ネン</t>
    </rPh>
    <phoneticPr fontId="1"/>
  </si>
  <si>
    <t>月</t>
    <rPh sb="0" eb="1">
      <t>ツキ</t>
    </rPh>
    <phoneticPr fontId="1"/>
  </si>
  <si>
    <t>コメント</t>
    <phoneticPr fontId="1"/>
  </si>
  <si>
    <t>始期</t>
    <rPh sb="0" eb="2">
      <t>シキ</t>
    </rPh>
    <phoneticPr fontId="1"/>
  </si>
  <si>
    <t>終期</t>
    <rPh sb="0" eb="2">
      <t>シュウキ</t>
    </rPh>
    <phoneticPr fontId="1"/>
  </si>
  <si>
    <t>経過月数</t>
    <rPh sb="0" eb="2">
      <t>ケイカ</t>
    </rPh>
    <rPh sb="2" eb="3">
      <t>ツキ</t>
    </rPh>
    <rPh sb="3" eb="4">
      <t>スウ</t>
    </rPh>
    <phoneticPr fontId="1"/>
  </si>
  <si>
    <t>加算？</t>
    <rPh sb="0" eb="2">
      <t>カサン</t>
    </rPh>
    <phoneticPr fontId="1"/>
  </si>
  <si>
    <t>年部分</t>
    <rPh sb="0" eb="1">
      <t>ネン</t>
    </rPh>
    <rPh sb="1" eb="3">
      <t>ブブン</t>
    </rPh>
    <phoneticPr fontId="1"/>
  </si>
  <si>
    <t>月部分</t>
    <rPh sb="0" eb="1">
      <t>ツキ</t>
    </rPh>
    <rPh sb="1" eb="3">
      <t>ブブン</t>
    </rPh>
    <phoneticPr fontId="1"/>
  </si>
  <si>
    <t>合計月数</t>
    <rPh sb="0" eb="2">
      <t>ゴウケイ</t>
    </rPh>
    <rPh sb="2" eb="3">
      <t>ツキ</t>
    </rPh>
    <rPh sb="3" eb="4">
      <t>スウ</t>
    </rPh>
    <phoneticPr fontId="1"/>
  </si>
  <si>
    <t>様式1の「就業期間」と一致していません。</t>
    <rPh sb="0" eb="2">
      <t>ヨウシキ</t>
    </rPh>
    <rPh sb="5" eb="7">
      <t>シュウギョウ</t>
    </rPh>
    <rPh sb="7" eb="9">
      <t>キカン</t>
    </rPh>
    <rPh sb="11" eb="13">
      <t>イッチ</t>
    </rPh>
    <phoneticPr fontId="1"/>
  </si>
  <si>
    <t>様式1の「職長就業期間」と一致していません。</t>
    <rPh sb="0" eb="2">
      <t>ヨウシキ</t>
    </rPh>
    <rPh sb="5" eb="7">
      <t>ショクチョウ</t>
    </rPh>
    <rPh sb="7" eb="9">
      <t>シュウギョウ</t>
    </rPh>
    <rPh sb="9" eb="11">
      <t>キカン</t>
    </rPh>
    <rPh sb="13" eb="15">
      <t>イッチ</t>
    </rPh>
    <phoneticPr fontId="1"/>
  </si>
  <si>
    <t>様式1の「班長就業期間」と一致していません。</t>
    <rPh sb="0" eb="2">
      <t>ヨウシキ</t>
    </rPh>
    <rPh sb="5" eb="7">
      <t>ハンチョウ</t>
    </rPh>
    <rPh sb="7" eb="9">
      <t>シュウギョウ</t>
    </rPh>
    <rPh sb="9" eb="11">
      <t>キカン</t>
    </rPh>
    <rPh sb="13" eb="15">
      <t>イッチ</t>
    </rPh>
    <phoneticPr fontId="1"/>
  </si>
  <si>
    <t>平成2年</t>
    <rPh sb="0" eb="2">
      <t>ヘイセイ</t>
    </rPh>
    <rPh sb="3" eb="4">
      <t>ネン</t>
    </rPh>
    <phoneticPr fontId="1"/>
  </si>
  <si>
    <t>平成3年</t>
    <rPh sb="0" eb="2">
      <t>ヘイセイ</t>
    </rPh>
    <rPh sb="3" eb="4">
      <t>ネン</t>
    </rPh>
    <phoneticPr fontId="1"/>
  </si>
  <si>
    <t>平成4年</t>
    <rPh sb="0" eb="2">
      <t>ヘイセイ</t>
    </rPh>
    <rPh sb="3" eb="4">
      <t>ネン</t>
    </rPh>
    <phoneticPr fontId="1"/>
  </si>
  <si>
    <t>平成5年</t>
    <rPh sb="0" eb="2">
      <t>ヘイセイ</t>
    </rPh>
    <rPh sb="3" eb="4">
      <t>ネン</t>
    </rPh>
    <phoneticPr fontId="1"/>
  </si>
  <si>
    <t>平成6年</t>
    <rPh sb="0" eb="2">
      <t>ヘイセイ</t>
    </rPh>
    <rPh sb="3" eb="4">
      <t>ネン</t>
    </rPh>
    <phoneticPr fontId="1"/>
  </si>
  <si>
    <t>平成7年</t>
    <rPh sb="0" eb="2">
      <t>ヘイセイ</t>
    </rPh>
    <rPh sb="3" eb="4">
      <t>ネン</t>
    </rPh>
    <phoneticPr fontId="1"/>
  </si>
  <si>
    <t>平成8年</t>
    <rPh sb="0" eb="2">
      <t>ヘイセイ</t>
    </rPh>
    <rPh sb="3" eb="4">
      <t>ネン</t>
    </rPh>
    <phoneticPr fontId="1"/>
  </si>
  <si>
    <t>平成9年</t>
    <rPh sb="0" eb="2">
      <t>ヘイセイ</t>
    </rPh>
    <rPh sb="3" eb="4">
      <t>ネン</t>
    </rPh>
    <phoneticPr fontId="1"/>
  </si>
  <si>
    <t>平成10年</t>
    <rPh sb="0" eb="2">
      <t>ヘイセイ</t>
    </rPh>
    <rPh sb="4" eb="5">
      <t>ネン</t>
    </rPh>
    <phoneticPr fontId="1"/>
  </si>
  <si>
    <t>平成11年</t>
    <rPh sb="0" eb="2">
      <t>ヘイセイ</t>
    </rPh>
    <rPh sb="4" eb="5">
      <t>ネン</t>
    </rPh>
    <phoneticPr fontId="1"/>
  </si>
  <si>
    <t>平成12年</t>
    <rPh sb="0" eb="2">
      <t>ヘイセイ</t>
    </rPh>
    <rPh sb="4" eb="5">
      <t>ネン</t>
    </rPh>
    <phoneticPr fontId="1"/>
  </si>
  <si>
    <t>平成13年</t>
    <rPh sb="0" eb="2">
      <t>ヘイセイ</t>
    </rPh>
    <rPh sb="4" eb="5">
      <t>ネン</t>
    </rPh>
    <phoneticPr fontId="1"/>
  </si>
  <si>
    <t>平成14年</t>
    <rPh sb="0" eb="2">
      <t>ヘイセイ</t>
    </rPh>
    <rPh sb="4" eb="5">
      <t>ネン</t>
    </rPh>
    <phoneticPr fontId="1"/>
  </si>
  <si>
    <t>平成15年</t>
    <rPh sb="0" eb="2">
      <t>ヘイセイ</t>
    </rPh>
    <rPh sb="4" eb="5">
      <t>ネン</t>
    </rPh>
    <phoneticPr fontId="1"/>
  </si>
  <si>
    <t>平成16年</t>
    <rPh sb="0" eb="2">
      <t>ヘイセイ</t>
    </rPh>
    <rPh sb="4" eb="5">
      <t>ネン</t>
    </rPh>
    <phoneticPr fontId="1"/>
  </si>
  <si>
    <t>平成17年</t>
    <rPh sb="0" eb="2">
      <t>ヘイセイ</t>
    </rPh>
    <rPh sb="4" eb="5">
      <t>ネン</t>
    </rPh>
    <phoneticPr fontId="1"/>
  </si>
  <si>
    <t>平成18年</t>
    <rPh sb="0" eb="2">
      <t>ヘイセイ</t>
    </rPh>
    <rPh sb="4" eb="5">
      <t>ネン</t>
    </rPh>
    <phoneticPr fontId="1"/>
  </si>
  <si>
    <t>平成19年</t>
    <rPh sb="0" eb="2">
      <t>ヘイセイ</t>
    </rPh>
    <rPh sb="4" eb="5">
      <t>ネン</t>
    </rPh>
    <phoneticPr fontId="1"/>
  </si>
  <si>
    <t>平成20年</t>
    <rPh sb="0" eb="2">
      <t>ヘイセイ</t>
    </rPh>
    <rPh sb="4" eb="5">
      <t>ネン</t>
    </rPh>
    <phoneticPr fontId="1"/>
  </si>
  <si>
    <t>平成21年</t>
    <rPh sb="0" eb="2">
      <t>ヘイセイ</t>
    </rPh>
    <rPh sb="4" eb="5">
      <t>ネン</t>
    </rPh>
    <phoneticPr fontId="1"/>
  </si>
  <si>
    <t>平成22年</t>
    <rPh sb="0" eb="2">
      <t>ヘイセイ</t>
    </rPh>
    <rPh sb="4" eb="5">
      <t>ネン</t>
    </rPh>
    <phoneticPr fontId="1"/>
  </si>
  <si>
    <t>平成23年</t>
    <rPh sb="0" eb="2">
      <t>ヘイセイ</t>
    </rPh>
    <rPh sb="4" eb="5">
      <t>ネン</t>
    </rPh>
    <phoneticPr fontId="1"/>
  </si>
  <si>
    <t>平成24年</t>
    <rPh sb="0" eb="2">
      <t>ヘイセイ</t>
    </rPh>
    <rPh sb="4" eb="5">
      <t>ネン</t>
    </rPh>
    <phoneticPr fontId="1"/>
  </si>
  <si>
    <t>平成25年</t>
    <rPh sb="0" eb="2">
      <t>ヘイセイ</t>
    </rPh>
    <rPh sb="4" eb="5">
      <t>ネン</t>
    </rPh>
    <phoneticPr fontId="1"/>
  </si>
  <si>
    <t>平成26年</t>
    <rPh sb="0" eb="2">
      <t>ヘイセイ</t>
    </rPh>
    <rPh sb="4" eb="5">
      <t>ネン</t>
    </rPh>
    <phoneticPr fontId="1"/>
  </si>
  <si>
    <t>平成27年</t>
    <rPh sb="0" eb="2">
      <t>ヘイセイ</t>
    </rPh>
    <rPh sb="4" eb="5">
      <t>ネン</t>
    </rPh>
    <phoneticPr fontId="1"/>
  </si>
  <si>
    <t>平成28年</t>
    <rPh sb="0" eb="2">
      <t>ヘイセイ</t>
    </rPh>
    <rPh sb="4" eb="5">
      <t>ネン</t>
    </rPh>
    <phoneticPr fontId="1"/>
  </si>
  <si>
    <t>平成29年</t>
    <rPh sb="0" eb="2">
      <t>ヘイセイ</t>
    </rPh>
    <rPh sb="4" eb="5">
      <t>ネン</t>
    </rPh>
    <phoneticPr fontId="1"/>
  </si>
  <si>
    <t>平成30年</t>
    <rPh sb="0" eb="2">
      <t>ヘイセイ</t>
    </rPh>
    <rPh sb="4" eb="5">
      <t>ネン</t>
    </rPh>
    <phoneticPr fontId="1"/>
  </si>
  <si>
    <t>平成31年</t>
    <rPh sb="0" eb="2">
      <t>ヘイセイ</t>
    </rPh>
    <rPh sb="4" eb="5">
      <t>ネン</t>
    </rPh>
    <phoneticPr fontId="1"/>
  </si>
  <si>
    <t>令和2年</t>
    <rPh sb="0" eb="2">
      <t>レイワ</t>
    </rPh>
    <rPh sb="3" eb="4">
      <t>ネン</t>
    </rPh>
    <phoneticPr fontId="1"/>
  </si>
  <si>
    <t>令和元年</t>
    <rPh sb="0" eb="2">
      <t>レイワ</t>
    </rPh>
    <rPh sb="2" eb="4">
      <t>ガンネン</t>
    </rPh>
    <phoneticPr fontId="1"/>
  </si>
  <si>
    <t>平成元年</t>
    <rPh sb="0" eb="2">
      <t>ヘイセイ</t>
    </rPh>
    <rPh sb="2" eb="3">
      <t>ガン</t>
    </rPh>
    <rPh sb="3" eb="4">
      <t>ネン</t>
    </rPh>
    <phoneticPr fontId="1"/>
  </si>
  <si>
    <t>昭和64年</t>
    <rPh sb="0" eb="2">
      <t>ショウワ</t>
    </rPh>
    <rPh sb="4" eb="5">
      <t>ネン</t>
    </rPh>
    <phoneticPr fontId="1"/>
  </si>
  <si>
    <t>昭和63年</t>
    <rPh sb="0" eb="2">
      <t>ショウワ</t>
    </rPh>
    <rPh sb="4" eb="5">
      <t>ネン</t>
    </rPh>
    <phoneticPr fontId="1"/>
  </si>
  <si>
    <t>昭和62年</t>
    <rPh sb="0" eb="2">
      <t>ショウワ</t>
    </rPh>
    <rPh sb="4" eb="5">
      <t>ネン</t>
    </rPh>
    <phoneticPr fontId="1"/>
  </si>
  <si>
    <t>昭和61年</t>
    <rPh sb="0" eb="2">
      <t>ショウワ</t>
    </rPh>
    <rPh sb="4" eb="5">
      <t>ネン</t>
    </rPh>
    <phoneticPr fontId="1"/>
  </si>
  <si>
    <t>昭和60年</t>
    <rPh sb="0" eb="2">
      <t>ショウワ</t>
    </rPh>
    <rPh sb="4" eb="5">
      <t>ネン</t>
    </rPh>
    <phoneticPr fontId="1"/>
  </si>
  <si>
    <t>昭和59年</t>
    <rPh sb="0" eb="2">
      <t>ショウワ</t>
    </rPh>
    <rPh sb="4" eb="5">
      <t>ネン</t>
    </rPh>
    <phoneticPr fontId="1"/>
  </si>
  <si>
    <t>昭和58年</t>
    <rPh sb="0" eb="2">
      <t>ショウワ</t>
    </rPh>
    <rPh sb="4" eb="5">
      <t>ネン</t>
    </rPh>
    <phoneticPr fontId="1"/>
  </si>
  <si>
    <t>昭和57年</t>
    <rPh sb="0" eb="2">
      <t>ショウワ</t>
    </rPh>
    <rPh sb="4" eb="5">
      <t>ネン</t>
    </rPh>
    <phoneticPr fontId="1"/>
  </si>
  <si>
    <t>昭和56年</t>
    <rPh sb="0" eb="2">
      <t>ショウワ</t>
    </rPh>
    <rPh sb="4" eb="5">
      <t>ネン</t>
    </rPh>
    <phoneticPr fontId="1"/>
  </si>
  <si>
    <t>昭和55年</t>
    <rPh sb="0" eb="2">
      <t>ショウワ</t>
    </rPh>
    <rPh sb="4" eb="5">
      <t>ネン</t>
    </rPh>
    <phoneticPr fontId="1"/>
  </si>
  <si>
    <t>昭和54年</t>
    <rPh sb="0" eb="2">
      <t>ショウワ</t>
    </rPh>
    <rPh sb="4" eb="5">
      <t>ネン</t>
    </rPh>
    <phoneticPr fontId="1"/>
  </si>
  <si>
    <t>昭和53年</t>
    <rPh sb="0" eb="2">
      <t>ショウワ</t>
    </rPh>
    <rPh sb="4" eb="5">
      <t>ネン</t>
    </rPh>
    <phoneticPr fontId="1"/>
  </si>
  <si>
    <t>昭和52年</t>
    <rPh sb="0" eb="2">
      <t>ショウワ</t>
    </rPh>
    <rPh sb="4" eb="5">
      <t>ネン</t>
    </rPh>
    <phoneticPr fontId="1"/>
  </si>
  <si>
    <t>昭和51年</t>
    <rPh sb="0" eb="2">
      <t>ショウワ</t>
    </rPh>
    <rPh sb="4" eb="5">
      <t>ネン</t>
    </rPh>
    <phoneticPr fontId="1"/>
  </si>
  <si>
    <t>昭和50年</t>
    <rPh sb="0" eb="2">
      <t>ショウワ</t>
    </rPh>
    <rPh sb="4" eb="5">
      <t>ネン</t>
    </rPh>
    <phoneticPr fontId="1"/>
  </si>
  <si>
    <t>昭和49年</t>
    <rPh sb="0" eb="2">
      <t>ショウワ</t>
    </rPh>
    <rPh sb="4" eb="5">
      <t>ネン</t>
    </rPh>
    <phoneticPr fontId="1"/>
  </si>
  <si>
    <t>昭和48年</t>
    <rPh sb="0" eb="2">
      <t>ショウワ</t>
    </rPh>
    <rPh sb="4" eb="5">
      <t>ネン</t>
    </rPh>
    <phoneticPr fontId="1"/>
  </si>
  <si>
    <t>昭和47年</t>
    <rPh sb="0" eb="2">
      <t>ショウワ</t>
    </rPh>
    <rPh sb="4" eb="5">
      <t>ネン</t>
    </rPh>
    <phoneticPr fontId="1"/>
  </si>
  <si>
    <t>昭和46年</t>
    <rPh sb="0" eb="2">
      <t>ショウワ</t>
    </rPh>
    <rPh sb="4" eb="5">
      <t>ネン</t>
    </rPh>
    <phoneticPr fontId="1"/>
  </si>
  <si>
    <t>昭和45年</t>
    <rPh sb="0" eb="2">
      <t>ショウワ</t>
    </rPh>
    <rPh sb="4" eb="5">
      <t>ネン</t>
    </rPh>
    <phoneticPr fontId="1"/>
  </si>
  <si>
    <t>昭和44年</t>
    <rPh sb="0" eb="2">
      <t>ショウワ</t>
    </rPh>
    <rPh sb="4" eb="5">
      <t>ネン</t>
    </rPh>
    <phoneticPr fontId="1"/>
  </si>
  <si>
    <t>昭和43年</t>
    <rPh sb="0" eb="2">
      <t>ショウワ</t>
    </rPh>
    <rPh sb="4" eb="5">
      <t>ネン</t>
    </rPh>
    <phoneticPr fontId="1"/>
  </si>
  <si>
    <t>昭和42年</t>
    <rPh sb="0" eb="2">
      <t>ショウワ</t>
    </rPh>
    <rPh sb="4" eb="5">
      <t>ネン</t>
    </rPh>
    <phoneticPr fontId="1"/>
  </si>
  <si>
    <t>昭和41年</t>
    <rPh sb="0" eb="2">
      <t>ショウワ</t>
    </rPh>
    <rPh sb="4" eb="5">
      <t>ネン</t>
    </rPh>
    <phoneticPr fontId="1"/>
  </si>
  <si>
    <t>昭和40年</t>
    <rPh sb="0" eb="2">
      <t>ショウワ</t>
    </rPh>
    <rPh sb="4" eb="5">
      <t>ネン</t>
    </rPh>
    <phoneticPr fontId="1"/>
  </si>
  <si>
    <t>昭和39年</t>
    <rPh sb="0" eb="2">
      <t>ショウワ</t>
    </rPh>
    <rPh sb="4" eb="5">
      <t>ネン</t>
    </rPh>
    <phoneticPr fontId="1"/>
  </si>
  <si>
    <t>昭和38年</t>
    <rPh sb="0" eb="2">
      <t>ショウワ</t>
    </rPh>
    <rPh sb="4" eb="5">
      <t>ネン</t>
    </rPh>
    <phoneticPr fontId="1"/>
  </si>
  <si>
    <t>昭和37年</t>
    <rPh sb="0" eb="2">
      <t>ショウワ</t>
    </rPh>
    <rPh sb="4" eb="5">
      <t>ネン</t>
    </rPh>
    <phoneticPr fontId="1"/>
  </si>
  <si>
    <t>昭和36年</t>
    <rPh sb="0" eb="2">
      <t>ショウワ</t>
    </rPh>
    <rPh sb="4" eb="5">
      <t>ネン</t>
    </rPh>
    <phoneticPr fontId="1"/>
  </si>
  <si>
    <t>昭和35年</t>
    <rPh sb="0" eb="2">
      <t>ショウワ</t>
    </rPh>
    <rPh sb="4" eb="5">
      <t>ネン</t>
    </rPh>
    <phoneticPr fontId="1"/>
  </si>
  <si>
    <t>昭和34年</t>
    <rPh sb="0" eb="2">
      <t>ショウワ</t>
    </rPh>
    <rPh sb="4" eb="5">
      <t>ネン</t>
    </rPh>
    <phoneticPr fontId="1"/>
  </si>
  <si>
    <t>昭和33年</t>
    <rPh sb="0" eb="2">
      <t>ショウワ</t>
    </rPh>
    <rPh sb="4" eb="5">
      <t>ネン</t>
    </rPh>
    <phoneticPr fontId="1"/>
  </si>
  <si>
    <t>昭和32年</t>
    <rPh sb="0" eb="2">
      <t>ショウワ</t>
    </rPh>
    <rPh sb="4" eb="5">
      <t>ネン</t>
    </rPh>
    <phoneticPr fontId="1"/>
  </si>
  <si>
    <t>令和・平成</t>
    <rPh sb="0" eb="2">
      <t>レイワ</t>
    </rPh>
    <rPh sb="3" eb="5">
      <t>ヘイセイ</t>
    </rPh>
    <phoneticPr fontId="1"/>
  </si>
  <si>
    <t>昭和</t>
    <rPh sb="0" eb="2">
      <t>ショウワ</t>
    </rPh>
    <phoneticPr fontId="1"/>
  </si>
  <si>
    <t>和暦</t>
    <rPh sb="0" eb="2">
      <t>ワレキ</t>
    </rPh>
    <phoneticPr fontId="1"/>
  </si>
  <si>
    <t>西暦</t>
    <rPh sb="0" eb="2">
      <t>セイレキ</t>
    </rPh>
    <phoneticPr fontId="1"/>
  </si>
  <si>
    <t>【参考】和暦⇒西暦　早見表</t>
    <rPh sb="1" eb="3">
      <t>サンコウ</t>
    </rPh>
    <rPh sb="4" eb="6">
      <t>ワレキ</t>
    </rPh>
    <rPh sb="7" eb="9">
      <t>セイレキ</t>
    </rPh>
    <rPh sb="10" eb="13">
      <t>ハヤミヒョウ</t>
    </rPh>
    <phoneticPr fontId="1"/>
  </si>
  <si>
    <t>とび　技能者</t>
  </si>
  <si>
    <r>
      <t xml:space="preserve">職種
</t>
    </r>
    <r>
      <rPr>
        <b/>
        <sz val="6"/>
        <color theme="1"/>
        <rFont val="游ゴシック"/>
        <family val="3"/>
        <charset val="128"/>
        <scheme val="minor"/>
      </rPr>
      <t>（技能者の
呼称）</t>
    </r>
    <phoneticPr fontId="1"/>
  </si>
  <si>
    <t>評価結果通知書</t>
    <rPh sb="0" eb="2">
      <t>ヒョウカ</t>
    </rPh>
    <rPh sb="2" eb="4">
      <t>ケッカ</t>
    </rPh>
    <rPh sb="4" eb="6">
      <t>ツウチ</t>
    </rPh>
    <rPh sb="6" eb="7">
      <t>ショ</t>
    </rPh>
    <phoneticPr fontId="1"/>
  </si>
  <si>
    <t>レベル判定の結果</t>
    <rPh sb="3" eb="5">
      <t>ハンテイ</t>
    </rPh>
    <rPh sb="6" eb="8">
      <t>ケッカ</t>
    </rPh>
    <phoneticPr fontId="1"/>
  </si>
  <si>
    <t>保有資格</t>
    <rPh sb="0" eb="2">
      <t>ホユウ</t>
    </rPh>
    <rPh sb="2" eb="4">
      <t>シカク</t>
    </rPh>
    <phoneticPr fontId="1"/>
  </si>
  <si>
    <t>立場</t>
    <rPh sb="0" eb="2">
      <t>タチバ</t>
    </rPh>
    <phoneticPr fontId="1"/>
  </si>
  <si>
    <t>入力</t>
    <rPh sb="0" eb="2">
      <t>ニュウリョク</t>
    </rPh>
    <phoneticPr fontId="1"/>
  </si>
  <si>
    <t>●</t>
    <phoneticPr fontId="1"/>
  </si>
  <si>
    <t>・</t>
    <phoneticPr fontId="1"/>
  </si>
  <si>
    <t>✓</t>
    <phoneticPr fontId="1"/>
  </si>
  <si>
    <t>●１級建築施工管理技士</t>
  </si>
  <si>
    <t>●２級建築施工管理技士</t>
  </si>
  <si>
    <t>●１級土木施工管理技士</t>
  </si>
  <si>
    <t>●２級土木施工管理技士</t>
  </si>
  <si>
    <t>全体</t>
    <rPh sb="0" eb="2">
      <t>ゼンタイ</t>
    </rPh>
    <phoneticPr fontId="1"/>
  </si>
  <si>
    <r>
      <t>≪レベル４に必要な資格要件≫-------------------------------
①下記の</t>
    </r>
    <r>
      <rPr>
        <u/>
        <sz val="11"/>
        <color theme="1"/>
        <rFont val="游ゴシック"/>
        <family val="3"/>
        <charset val="128"/>
        <scheme val="minor"/>
      </rPr>
      <t>いずれか(1つ以上)</t>
    </r>
    <r>
      <rPr>
        <sz val="11"/>
        <color theme="1"/>
        <rFont val="游ゴシック"/>
        <family val="2"/>
        <charset val="128"/>
        <scheme val="minor"/>
      </rPr>
      <t>を保有していること
　●登録鳶・土工基幹技能者講習
　●優秀施工者国土交通大臣顕彰
　●安全優良職長厚生労働大臣顕彰　</t>
    </r>
    <rPh sb="57" eb="59">
      <t>イジョウ</t>
    </rPh>
    <phoneticPr fontId="1"/>
  </si>
  <si>
    <t>要件①【就業日数】</t>
    <phoneticPr fontId="1"/>
  </si>
  <si>
    <t>要件②【保有資格】</t>
    <phoneticPr fontId="1"/>
  </si>
  <si>
    <t>一般社団法人　日本建設躯体工事業団体連合会</t>
    <rPh sb="0" eb="2">
      <t>イッパン</t>
    </rPh>
    <rPh sb="2" eb="4">
      <t>シャダン</t>
    </rPh>
    <rPh sb="4" eb="6">
      <t>ホウジン</t>
    </rPh>
    <rPh sb="7" eb="9">
      <t>ニホン</t>
    </rPh>
    <rPh sb="9" eb="11">
      <t>ケンセツ</t>
    </rPh>
    <rPh sb="11" eb="13">
      <t>クタイ</t>
    </rPh>
    <rPh sb="13" eb="15">
      <t>コウジ</t>
    </rPh>
    <rPh sb="15" eb="16">
      <t>ギョウ</t>
    </rPh>
    <rPh sb="16" eb="18">
      <t>ダンタイ</t>
    </rPh>
    <rPh sb="18" eb="21">
      <t>レンゴウカイ</t>
    </rPh>
    <phoneticPr fontId="1"/>
  </si>
  <si>
    <t>会長　　大木　勇雄</t>
    <rPh sb="0" eb="2">
      <t>カイチョウ</t>
    </rPh>
    <rPh sb="4" eb="6">
      <t>オオキ</t>
    </rPh>
    <rPh sb="7" eb="9">
      <t>イサオ</t>
    </rPh>
    <phoneticPr fontId="1"/>
  </si>
  <si>
    <t>元号</t>
    <rPh sb="0" eb="2">
      <t>ゲンゴウ</t>
    </rPh>
    <phoneticPr fontId="1"/>
  </si>
  <si>
    <t>&lt;選択&gt;</t>
    <rPh sb="1" eb="3">
      <t>センタク</t>
    </rPh>
    <phoneticPr fontId="1"/>
  </si>
  <si>
    <t>昭和</t>
    <rPh sb="0" eb="2">
      <t>ショウワ</t>
    </rPh>
    <phoneticPr fontId="1"/>
  </si>
  <si>
    <t>平成</t>
    <rPh sb="0" eb="2">
      <t>ヘイセイ</t>
    </rPh>
    <phoneticPr fontId="1"/>
  </si>
  <si>
    <t>レベル３に必要な資格</t>
    <rPh sb="5" eb="7">
      <t>ヒツヨウ</t>
    </rPh>
    <rPh sb="8" eb="10">
      <t>シカク</t>
    </rPh>
    <phoneticPr fontId="1"/>
  </si>
  <si>
    <t>レベル２に必要な資格</t>
    <rPh sb="5" eb="7">
      <t>ヒツヨウ</t>
    </rPh>
    <rPh sb="8" eb="10">
      <t>シカク</t>
    </rPh>
    <phoneticPr fontId="1"/>
  </si>
  <si>
    <t>・玉掛技能講習</t>
    <phoneticPr fontId="1"/>
  </si>
  <si>
    <t>一般社団法人　日本建設躯体工事業団体連合会</t>
  </si>
  <si>
    <t>標記の件、下記のとおり申請書類を提出いたしますので、レベル判定のほどよろしくお願いいたします。</t>
    <rPh sb="0" eb="2">
      <t>ヒョウキ</t>
    </rPh>
    <rPh sb="3" eb="4">
      <t>ケン</t>
    </rPh>
    <rPh sb="5" eb="7">
      <t>カキ</t>
    </rPh>
    <rPh sb="11" eb="13">
      <t>シンセイ</t>
    </rPh>
    <rPh sb="13" eb="15">
      <t>ショルイ</t>
    </rPh>
    <rPh sb="16" eb="18">
      <t>テイシュツ</t>
    </rPh>
    <rPh sb="29" eb="31">
      <t>ハンテイ</t>
    </rPh>
    <rPh sb="39" eb="40">
      <t>ネガ</t>
    </rPh>
    <phoneticPr fontId="1"/>
  </si>
  <si>
    <t>記</t>
    <rPh sb="0" eb="1">
      <t>キ</t>
    </rPh>
    <phoneticPr fontId="1"/>
  </si>
  <si>
    <t>１．申請者</t>
    <rPh sb="2" eb="5">
      <t>シンセイシャ</t>
    </rPh>
    <phoneticPr fontId="1"/>
  </si>
  <si>
    <t>「建設キャリアアップカード」のコピー</t>
  </si>
  <si>
    <t>・玉掛技能講習</t>
    <phoneticPr fontId="1"/>
  </si>
  <si>
    <t>氏名</t>
    <rPh sb="0" eb="2">
      <t>シメイ</t>
    </rPh>
    <phoneticPr fontId="1"/>
  </si>
  <si>
    <t>会社名:</t>
    <rPh sb="0" eb="3">
      <t>カイシャメイ</t>
    </rPh>
    <phoneticPr fontId="1"/>
  </si>
  <si>
    <t>担当者名:</t>
    <rPh sb="0" eb="3">
      <t>タントウシャ</t>
    </rPh>
    <rPh sb="3" eb="4">
      <t>メイ</t>
    </rPh>
    <phoneticPr fontId="1"/>
  </si>
  <si>
    <t>電話番号:</t>
    <rPh sb="0" eb="2">
      <t>デンワ</t>
    </rPh>
    <rPh sb="2" eb="4">
      <t>バンゴウ</t>
    </rPh>
    <phoneticPr fontId="1"/>
  </si>
  <si>
    <t>切り取って、宛名ラベルとしてご活用ください→</t>
    <rPh sb="0" eb="1">
      <t>キ</t>
    </rPh>
    <rPh sb="2" eb="3">
      <t>ト</t>
    </rPh>
    <rPh sb="6" eb="8">
      <t>アテナ</t>
    </rPh>
    <rPh sb="15" eb="17">
      <t>カツヨウ</t>
    </rPh>
    <phoneticPr fontId="1"/>
  </si>
  <si>
    <t>（一社）日本建設躯体工事業団体連合会</t>
    <phoneticPr fontId="1"/>
  </si>
  <si>
    <t>班長</t>
    <rPh sb="0" eb="2">
      <t>ハンチョウ</t>
    </rPh>
    <phoneticPr fontId="1"/>
  </si>
  <si>
    <t>職長</t>
    <rPh sb="0" eb="2">
      <t>ショクチョウ</t>
    </rPh>
    <phoneticPr fontId="1"/>
  </si>
  <si>
    <t>重複</t>
    <rPh sb="0" eb="2">
      <t>チョウフク</t>
    </rPh>
    <phoneticPr fontId="1"/>
  </si>
  <si>
    <r>
      <t xml:space="preserve">①就業日数が1,720 日（8年）以上
</t>
    </r>
    <r>
      <rPr>
        <u/>
        <sz val="11"/>
        <color theme="1"/>
        <rFont val="游ゴシック"/>
        <family val="3"/>
        <charset val="128"/>
        <scheme val="minor"/>
      </rPr>
      <t>かつ</t>
    </r>
    <r>
      <rPr>
        <sz val="11"/>
        <color theme="1"/>
        <rFont val="游ゴシック"/>
        <family val="2"/>
        <charset val="128"/>
        <scheme val="minor"/>
      </rPr>
      <t xml:space="preserve">
②職長又は班長として就業日数が合計430日(2年)以上あること
 （ただし班長については職長教育を修了したものとする）</t>
    </r>
    <rPh sb="60" eb="62">
      <t>ハンチョウ</t>
    </rPh>
    <rPh sb="67" eb="69">
      <t>ショクチョウ</t>
    </rPh>
    <rPh sb="69" eb="71">
      <t>キョウイク</t>
    </rPh>
    <rPh sb="72" eb="74">
      <t>シュウリョウ</t>
    </rPh>
    <phoneticPr fontId="1"/>
  </si>
  <si>
    <t>氏</t>
    <rPh sb="0" eb="1">
      <t>シ</t>
    </rPh>
    <phoneticPr fontId="1"/>
  </si>
  <si>
    <r>
      <t>　　</t>
    </r>
    <r>
      <rPr>
        <b/>
        <u/>
        <sz val="12"/>
        <color theme="1"/>
        <rFont val="ＭＳ Ｐゴシック"/>
        <family val="3"/>
        <charset val="128"/>
      </rPr>
      <t>CCUS能力評価（レベル判定）担当　行</t>
    </r>
    <rPh sb="6" eb="8">
      <t>ノウリョク</t>
    </rPh>
    <rPh sb="8" eb="10">
      <t>ヒョウカ</t>
    </rPh>
    <rPh sb="14" eb="16">
      <t>ハンテイ</t>
    </rPh>
    <rPh sb="17" eb="19">
      <t>タントウ</t>
    </rPh>
    <rPh sb="20" eb="21">
      <t>イキ</t>
    </rPh>
    <phoneticPr fontId="1"/>
  </si>
  <si>
    <t>とび技能者 能力評価（レベル判定）申請書類　送り状</t>
    <rPh sb="2" eb="5">
      <t>ギノウシャ</t>
    </rPh>
    <rPh sb="14" eb="16">
      <t>ハンテイ</t>
    </rPh>
    <rPh sb="17" eb="19">
      <t>シンセイ</t>
    </rPh>
    <rPh sb="19" eb="21">
      <t>ショルイ</t>
    </rPh>
    <rPh sb="22" eb="23">
      <t>オク</t>
    </rPh>
    <rPh sb="24" eb="25">
      <t>ジョウ</t>
    </rPh>
    <phoneticPr fontId="1"/>
  </si>
  <si>
    <t>　　</t>
    <phoneticPr fontId="1"/>
  </si>
  <si>
    <t>３.</t>
    <phoneticPr fontId="1"/>
  </si>
  <si>
    <t>氏のExcelファイルの日本躯体へのメール送信日</t>
    <rPh sb="0" eb="1">
      <t>シ</t>
    </rPh>
    <phoneticPr fontId="1"/>
  </si>
  <si>
    <t>送信先URL:</t>
    <rPh sb="0" eb="2">
      <t>ソウシン</t>
    </rPh>
    <rPh sb="2" eb="3">
      <t>サキ</t>
    </rPh>
    <phoneticPr fontId="1"/>
  </si>
  <si>
    <t>以　上</t>
    <rPh sb="0" eb="1">
      <t>イ</t>
    </rPh>
    <rPh sb="2" eb="3">
      <t>ウエ</t>
    </rPh>
    <phoneticPr fontId="1"/>
  </si>
  <si>
    <r>
      <rPr>
        <b/>
        <sz val="11"/>
        <color theme="1"/>
        <rFont val="ＭＳ Ｐゴシック"/>
        <family val="3"/>
        <charset val="128"/>
      </rPr>
      <t>レベル４</t>
    </r>
    <r>
      <rPr>
        <sz val="11"/>
        <color theme="1"/>
        <rFont val="ＭＳ Ｐゴシック"/>
        <family val="3"/>
        <charset val="128"/>
      </rPr>
      <t>を
申請する場合</t>
    </r>
    <rPh sb="6" eb="8">
      <t>シンセイ</t>
    </rPh>
    <rPh sb="10" eb="12">
      <t>バアイ</t>
    </rPh>
    <phoneticPr fontId="1"/>
  </si>
  <si>
    <r>
      <rPr>
        <b/>
        <sz val="11"/>
        <color theme="1"/>
        <rFont val="ＭＳ Ｐゴシック"/>
        <family val="3"/>
        <charset val="128"/>
      </rPr>
      <t>レベル３</t>
    </r>
    <r>
      <rPr>
        <sz val="11"/>
        <color theme="1"/>
        <rFont val="ＭＳ Ｐゴシック"/>
        <family val="3"/>
        <charset val="128"/>
      </rPr>
      <t>を
申請する場合</t>
    </r>
    <rPh sb="6" eb="8">
      <t>シンセイ</t>
    </rPh>
    <rPh sb="10" eb="12">
      <t>バアイ</t>
    </rPh>
    <phoneticPr fontId="1"/>
  </si>
  <si>
    <t>---</t>
  </si>
  <si>
    <t>「保有資格の再確認」のメッセージが表示された場合は、以下の注意事項をご参照ください。</t>
    <rPh sb="1" eb="3">
      <t>ホユウ</t>
    </rPh>
    <rPh sb="3" eb="5">
      <t>シカク</t>
    </rPh>
    <rPh sb="6" eb="9">
      <t>サイカクニン</t>
    </rPh>
    <rPh sb="17" eb="19">
      <t>ヒョウジ</t>
    </rPh>
    <rPh sb="22" eb="24">
      <t>バアイ</t>
    </rPh>
    <rPh sb="26" eb="28">
      <t>イカ</t>
    </rPh>
    <rPh sb="29" eb="31">
      <t>チュウイ</t>
    </rPh>
    <rPh sb="31" eb="33">
      <t>ジコウ</t>
    </rPh>
    <rPh sb="35" eb="37">
      <t>サンショウ</t>
    </rPh>
    <phoneticPr fontId="1"/>
  </si>
  <si>
    <t>【検証用】</t>
    <rPh sb="1" eb="3">
      <t>ケンショウ</t>
    </rPh>
    <rPh sb="3" eb="4">
      <t>ヨウ</t>
    </rPh>
    <phoneticPr fontId="1"/>
  </si>
  <si>
    <t>[申請者用]</t>
    <rPh sb="1" eb="4">
      <t>シンセイシャ</t>
    </rPh>
    <rPh sb="4" eb="5">
      <t>ヨウ</t>
    </rPh>
    <phoneticPr fontId="1"/>
  </si>
  <si>
    <t>氏名</t>
    <rPh sb="0" eb="2">
      <t>シメイ</t>
    </rPh>
    <phoneticPr fontId="1"/>
  </si>
  <si>
    <t>カナ</t>
    <phoneticPr fontId="1"/>
  </si>
  <si>
    <t>ID</t>
    <phoneticPr fontId="1"/>
  </si>
  <si>
    <t>住所</t>
    <rPh sb="0" eb="2">
      <t>ジュウショ</t>
    </rPh>
    <phoneticPr fontId="1"/>
  </si>
  <si>
    <t>西暦</t>
    <rPh sb="0" eb="2">
      <t>セイレキ</t>
    </rPh>
    <phoneticPr fontId="1"/>
  </si>
  <si>
    <t>年</t>
    <rPh sb="0" eb="1">
      <t>ネン</t>
    </rPh>
    <phoneticPr fontId="1"/>
  </si>
  <si>
    <t>月</t>
    <rPh sb="0" eb="1">
      <t>ツキ</t>
    </rPh>
    <phoneticPr fontId="1"/>
  </si>
  <si>
    <t>日</t>
    <rPh sb="0" eb="1">
      <t>ヒ</t>
    </rPh>
    <phoneticPr fontId="1"/>
  </si>
  <si>
    <t>電話</t>
    <rPh sb="0" eb="2">
      <t>デンワ</t>
    </rPh>
    <phoneticPr fontId="1"/>
  </si>
  <si>
    <t>申請レベル</t>
    <rPh sb="0" eb="2">
      <t>シンセイ</t>
    </rPh>
    <phoneticPr fontId="1"/>
  </si>
  <si>
    <t>91002</t>
    <phoneticPr fontId="1"/>
  </si>
  <si>
    <t>40010</t>
    <phoneticPr fontId="1"/>
  </si>
  <si>
    <t>40011</t>
    <phoneticPr fontId="1"/>
  </si>
  <si>
    <t>40012</t>
    <phoneticPr fontId="1"/>
  </si>
  <si>
    <t>40014</t>
    <phoneticPr fontId="1"/>
  </si>
  <si>
    <t>40031</t>
    <phoneticPr fontId="1"/>
  </si>
  <si>
    <t>40032</t>
    <phoneticPr fontId="1"/>
  </si>
  <si>
    <t>40019</t>
    <phoneticPr fontId="1"/>
  </si>
  <si>
    <t>40035</t>
    <phoneticPr fontId="1"/>
  </si>
  <si>
    <t>40036</t>
    <phoneticPr fontId="1"/>
  </si>
  <si>
    <t>40037</t>
    <phoneticPr fontId="1"/>
  </si>
  <si>
    <t>40005</t>
    <phoneticPr fontId="1"/>
  </si>
  <si>
    <t>40039</t>
    <phoneticPr fontId="1"/>
  </si>
  <si>
    <t>00016</t>
    <phoneticPr fontId="1"/>
  </si>
  <si>
    <t>30005</t>
  </si>
  <si>
    <t>30006</t>
  </si>
  <si>
    <t>30007</t>
  </si>
  <si>
    <t>30008</t>
  </si>
  <si>
    <t>10901</t>
  </si>
  <si>
    <t>資格コード一覧</t>
    <rPh sb="0" eb="2">
      <t>シカク</t>
    </rPh>
    <rPh sb="5" eb="7">
      <t>イチラン</t>
    </rPh>
    <phoneticPr fontId="1"/>
  </si>
  <si>
    <t>1の資格</t>
    <rPh sb="2" eb="4">
      <t>シカク</t>
    </rPh>
    <phoneticPr fontId="1"/>
  </si>
  <si>
    <t>2の資格</t>
    <rPh sb="2" eb="4">
      <t>シカク</t>
    </rPh>
    <phoneticPr fontId="1"/>
  </si>
  <si>
    <t>3の資格</t>
    <rPh sb="2" eb="4">
      <t>シカク</t>
    </rPh>
    <phoneticPr fontId="1"/>
  </si>
  <si>
    <t>4の資格</t>
    <rPh sb="2" eb="4">
      <t>シカク</t>
    </rPh>
    <phoneticPr fontId="1"/>
  </si>
  <si>
    <t>5の資格</t>
    <rPh sb="2" eb="4">
      <t>シカク</t>
    </rPh>
    <phoneticPr fontId="1"/>
  </si>
  <si>
    <t>6の資格</t>
    <rPh sb="2" eb="4">
      <t>シカク</t>
    </rPh>
    <phoneticPr fontId="1"/>
  </si>
  <si>
    <t>就業年</t>
    <rPh sb="0" eb="2">
      <t>シュウギョウ</t>
    </rPh>
    <rPh sb="2" eb="3">
      <t>ネン</t>
    </rPh>
    <phoneticPr fontId="1"/>
  </si>
  <si>
    <t>就業月</t>
    <rPh sb="0" eb="2">
      <t>シュウギョウ</t>
    </rPh>
    <rPh sb="2" eb="3">
      <t>ツキ</t>
    </rPh>
    <phoneticPr fontId="1"/>
  </si>
  <si>
    <t>職長年</t>
    <rPh sb="0" eb="2">
      <t>ショクチョウ</t>
    </rPh>
    <rPh sb="2" eb="3">
      <t>ネン</t>
    </rPh>
    <phoneticPr fontId="1"/>
  </si>
  <si>
    <t>職長月</t>
    <rPh sb="0" eb="2">
      <t>ショクチョウ</t>
    </rPh>
    <rPh sb="2" eb="3">
      <t>ツキ</t>
    </rPh>
    <phoneticPr fontId="1"/>
  </si>
  <si>
    <t>班長年</t>
    <rPh sb="0" eb="2">
      <t>ハンチョウ</t>
    </rPh>
    <rPh sb="2" eb="3">
      <t>ネン</t>
    </rPh>
    <phoneticPr fontId="1"/>
  </si>
  <si>
    <t>班長月</t>
    <rPh sb="0" eb="2">
      <t>ハンチョウ</t>
    </rPh>
    <rPh sb="2" eb="3">
      <t>ツキ</t>
    </rPh>
    <phoneticPr fontId="1"/>
  </si>
  <si>
    <t>代行者</t>
    <rPh sb="0" eb="2">
      <t>ダイコウ</t>
    </rPh>
    <rPh sb="2" eb="3">
      <t>シャ</t>
    </rPh>
    <phoneticPr fontId="1"/>
  </si>
  <si>
    <t>所属</t>
    <rPh sb="0" eb="2">
      <t>ショゾク</t>
    </rPh>
    <phoneticPr fontId="1"/>
  </si>
  <si>
    <t>役職</t>
    <rPh sb="0" eb="2">
      <t>ヤクショク</t>
    </rPh>
    <phoneticPr fontId="1"/>
  </si>
  <si>
    <t>関係</t>
    <rPh sb="0" eb="2">
      <t>カンケイ</t>
    </rPh>
    <phoneticPr fontId="1"/>
  </si>
  <si>
    <t>レベル２</t>
  </si>
  <si>
    <t>レベル３</t>
  </si>
  <si>
    <t>-</t>
  </si>
  <si>
    <t>&lt;選択&gt;</t>
    <rPh sb="1" eb="3">
      <t>センタク</t>
    </rPh>
    <phoneticPr fontId="1"/>
  </si>
  <si>
    <t>氏名</t>
  </si>
  <si>
    <t>カナ</t>
  </si>
  <si>
    <t>ID</t>
  </si>
  <si>
    <t>西暦</t>
  </si>
  <si>
    <t>年</t>
  </si>
  <si>
    <t>月</t>
  </si>
  <si>
    <t>日</t>
  </si>
  <si>
    <t>電話</t>
  </si>
  <si>
    <t>申請レベル</t>
  </si>
  <si>
    <t>1の資格</t>
  </si>
  <si>
    <t>2の資格</t>
  </si>
  <si>
    <t>3の資格</t>
  </si>
  <si>
    <t>4の資格</t>
  </si>
  <si>
    <t>5の資格</t>
  </si>
  <si>
    <t>6の資格</t>
  </si>
  <si>
    <t>就業年</t>
  </si>
  <si>
    <t>就業月</t>
  </si>
  <si>
    <t>職長年</t>
  </si>
  <si>
    <t>職長月</t>
  </si>
  <si>
    <t>班長年</t>
  </si>
  <si>
    <t>班長月</t>
  </si>
  <si>
    <t>役職</t>
  </si>
  <si>
    <t>【様式１】</t>
    <rPh sb="1" eb="3">
      <t>ヨウシキ</t>
    </rPh>
    <phoneticPr fontId="1"/>
  </si>
  <si>
    <t>本人ID</t>
    <rPh sb="0" eb="2">
      <t>ホンニン</t>
    </rPh>
    <phoneticPr fontId="1"/>
  </si>
  <si>
    <t>事業所</t>
    <rPh sb="0" eb="3">
      <t>ジギョウショ</t>
    </rPh>
    <phoneticPr fontId="1"/>
  </si>
  <si>
    <t>事業所ID</t>
    <rPh sb="0" eb="3">
      <t>ジギョウショ</t>
    </rPh>
    <phoneticPr fontId="1"/>
  </si>
  <si>
    <t>役職</t>
    <rPh sb="0" eb="2">
      <t>ヤクショク</t>
    </rPh>
    <phoneticPr fontId="1"/>
  </si>
  <si>
    <t>証明者</t>
    <rPh sb="0" eb="2">
      <t>ショウメイ</t>
    </rPh>
    <rPh sb="2" eb="3">
      <t>シャ</t>
    </rPh>
    <phoneticPr fontId="1"/>
  </si>
  <si>
    <t>所在地</t>
    <rPh sb="0" eb="3">
      <t>ショザイチ</t>
    </rPh>
    <phoneticPr fontId="1"/>
  </si>
  <si>
    <t>経験年</t>
  </si>
  <si>
    <t>経験月</t>
  </si>
  <si>
    <t>経験月</t>
    <rPh sb="0" eb="2">
      <t>ケイケン</t>
    </rPh>
    <rPh sb="2" eb="3">
      <t>ツキ</t>
    </rPh>
    <phoneticPr fontId="1"/>
  </si>
  <si>
    <t>職長年</t>
    <rPh sb="0" eb="2">
      <t>ショクチョウ</t>
    </rPh>
    <rPh sb="2" eb="3">
      <t>ネン</t>
    </rPh>
    <phoneticPr fontId="1"/>
  </si>
  <si>
    <t>職長月</t>
    <rPh sb="0" eb="2">
      <t>ショクチョウ</t>
    </rPh>
    <rPh sb="2" eb="3">
      <t>ツキ</t>
    </rPh>
    <phoneticPr fontId="1"/>
  </si>
  <si>
    <t>班長年</t>
    <rPh sb="0" eb="2">
      <t>ハンチョウ</t>
    </rPh>
    <rPh sb="2" eb="3">
      <t>ネン</t>
    </rPh>
    <phoneticPr fontId="1"/>
  </si>
  <si>
    <t>班長月</t>
    <rPh sb="0" eb="2">
      <t>ハンチョウ</t>
    </rPh>
    <rPh sb="2" eb="3">
      <t>ツキ</t>
    </rPh>
    <phoneticPr fontId="1"/>
  </si>
  <si>
    <t>経験①始期</t>
  </si>
  <si>
    <t>経験①始期</t>
    <rPh sb="0" eb="2">
      <t>ケイケン</t>
    </rPh>
    <phoneticPr fontId="1"/>
  </si>
  <si>
    <t>経験②始期</t>
  </si>
  <si>
    <t>経験②始期</t>
    <rPh sb="0" eb="2">
      <t>ケイケン</t>
    </rPh>
    <phoneticPr fontId="1"/>
  </si>
  <si>
    <t>経験③始期</t>
  </si>
  <si>
    <t>経験③始期</t>
    <rPh sb="0" eb="2">
      <t>ケイケン</t>
    </rPh>
    <phoneticPr fontId="1"/>
  </si>
  <si>
    <t>職長①始期</t>
  </si>
  <si>
    <t>職長①始期</t>
    <phoneticPr fontId="1"/>
  </si>
  <si>
    <t>職長②始期</t>
  </si>
  <si>
    <t>職長②始期</t>
    <phoneticPr fontId="1"/>
  </si>
  <si>
    <t>職長③始期</t>
  </si>
  <si>
    <t>職長③始期</t>
    <phoneticPr fontId="1"/>
  </si>
  <si>
    <t>班長①始期</t>
  </si>
  <si>
    <t>班長①始期</t>
    <phoneticPr fontId="1"/>
  </si>
  <si>
    <t>班長②始期</t>
  </si>
  <si>
    <t>班長②始期</t>
    <phoneticPr fontId="1"/>
  </si>
  <si>
    <t>班長③始期</t>
  </si>
  <si>
    <t>班長③始期</t>
    <phoneticPr fontId="1"/>
  </si>
  <si>
    <t>経験①終期</t>
  </si>
  <si>
    <t>経験①終期</t>
    <rPh sb="0" eb="2">
      <t>ケイケン</t>
    </rPh>
    <phoneticPr fontId="1"/>
  </si>
  <si>
    <t>経験②終期</t>
  </si>
  <si>
    <t>経験②終期</t>
    <rPh sb="0" eb="2">
      <t>ケイケン</t>
    </rPh>
    <phoneticPr fontId="1"/>
  </si>
  <si>
    <t>経験③終期</t>
  </si>
  <si>
    <t>経験③終期</t>
    <rPh sb="0" eb="2">
      <t>ケイケン</t>
    </rPh>
    <phoneticPr fontId="1"/>
  </si>
  <si>
    <t>職長①終期</t>
  </si>
  <si>
    <t>職長①終期</t>
    <phoneticPr fontId="1"/>
  </si>
  <si>
    <t>職長②終期</t>
  </si>
  <si>
    <t>職長②終期</t>
    <phoneticPr fontId="1"/>
  </si>
  <si>
    <t>職長③終期</t>
  </si>
  <si>
    <t>職長③終期</t>
    <phoneticPr fontId="1"/>
  </si>
  <si>
    <t>班長①終期</t>
  </si>
  <si>
    <t>班長①終期</t>
    <phoneticPr fontId="1"/>
  </si>
  <si>
    <t>班長②終期</t>
  </si>
  <si>
    <t>班長②終期</t>
    <phoneticPr fontId="1"/>
  </si>
  <si>
    <t>班長③終期</t>
  </si>
  <si>
    <t>班長③終期</t>
    <phoneticPr fontId="1"/>
  </si>
  <si>
    <t>経験計（年）</t>
  </si>
  <si>
    <t>経験計（年）</t>
    <rPh sb="0" eb="2">
      <t>ケイケン</t>
    </rPh>
    <rPh sb="2" eb="3">
      <t>ケイ</t>
    </rPh>
    <rPh sb="4" eb="5">
      <t>ネン</t>
    </rPh>
    <phoneticPr fontId="1"/>
  </si>
  <si>
    <t>経験計（月）</t>
  </si>
  <si>
    <t>経験計（月）</t>
    <rPh sb="0" eb="2">
      <t>ケイケン</t>
    </rPh>
    <rPh sb="2" eb="3">
      <t>ケイ</t>
    </rPh>
    <rPh sb="4" eb="5">
      <t>ツキ</t>
    </rPh>
    <phoneticPr fontId="1"/>
  </si>
  <si>
    <t>職長計（年）</t>
  </si>
  <si>
    <t>職長計（年）</t>
    <rPh sb="0" eb="2">
      <t>ショクチョウ</t>
    </rPh>
    <rPh sb="2" eb="3">
      <t>ケイ</t>
    </rPh>
    <rPh sb="4" eb="5">
      <t>ネン</t>
    </rPh>
    <phoneticPr fontId="1"/>
  </si>
  <si>
    <t>職長計（月）</t>
  </si>
  <si>
    <t>職長計（月）</t>
    <rPh sb="0" eb="2">
      <t>ショクチョウ</t>
    </rPh>
    <rPh sb="2" eb="3">
      <t>ケイ</t>
    </rPh>
    <rPh sb="4" eb="5">
      <t>ツキ</t>
    </rPh>
    <phoneticPr fontId="1"/>
  </si>
  <si>
    <t>班長計（年）</t>
  </si>
  <si>
    <t>班長計（年）</t>
    <rPh sb="0" eb="2">
      <t>ハンチョウ</t>
    </rPh>
    <rPh sb="2" eb="3">
      <t>ケイ</t>
    </rPh>
    <rPh sb="4" eb="5">
      <t>ネン</t>
    </rPh>
    <phoneticPr fontId="1"/>
  </si>
  <si>
    <t>班長計（月）</t>
  </si>
  <si>
    <t>班長計（月）</t>
    <rPh sb="0" eb="2">
      <t>ハンチョウ</t>
    </rPh>
    <rPh sb="2" eb="3">
      <t>ケイ</t>
    </rPh>
    <rPh sb="4" eb="5">
      <t>ツキ</t>
    </rPh>
    <phoneticPr fontId="1"/>
  </si>
  <si>
    <t>【様式2】</t>
    <rPh sb="1" eb="3">
      <t>ヨウシキ</t>
    </rPh>
    <phoneticPr fontId="1"/>
  </si>
  <si>
    <t>経験年</t>
    <rPh sb="0" eb="2">
      <t>ケイケン</t>
    </rPh>
    <rPh sb="2" eb="3">
      <t>ネン</t>
    </rPh>
    <phoneticPr fontId="1"/>
  </si>
  <si>
    <t>【様式3】</t>
    <rPh sb="1" eb="3">
      <t>ヨウシキ</t>
    </rPh>
    <phoneticPr fontId="1"/>
  </si>
  <si>
    <t>【結果通知】</t>
    <rPh sb="1" eb="3">
      <t>ケッカ</t>
    </rPh>
    <rPh sb="3" eb="5">
      <t>ツウチ</t>
    </rPh>
    <phoneticPr fontId="1"/>
  </si>
  <si>
    <t>レベル２資格</t>
  </si>
  <si>
    <t>レベル２資格</t>
    <rPh sb="4" eb="6">
      <t>シカク</t>
    </rPh>
    <phoneticPr fontId="1"/>
  </si>
  <si>
    <t>レベル2経験</t>
  </si>
  <si>
    <t>レベル2経験</t>
    <rPh sb="4" eb="6">
      <t>ケイケン</t>
    </rPh>
    <phoneticPr fontId="1"/>
  </si>
  <si>
    <t>レベル3資格</t>
  </si>
  <si>
    <t>レベル3資格</t>
    <rPh sb="4" eb="6">
      <t>シカク</t>
    </rPh>
    <phoneticPr fontId="1"/>
  </si>
  <si>
    <t>レベル3経験</t>
  </si>
  <si>
    <t>レベル3経験</t>
    <rPh sb="4" eb="6">
      <t>ケイケン</t>
    </rPh>
    <phoneticPr fontId="1"/>
  </si>
  <si>
    <t>レベル4経験</t>
    <rPh sb="4" eb="6">
      <t>ケイケン</t>
    </rPh>
    <phoneticPr fontId="1"/>
  </si>
  <si>
    <t>レベル3立場</t>
  </si>
  <si>
    <t>レベル3立場</t>
    <rPh sb="4" eb="6">
      <t>タチバ</t>
    </rPh>
    <phoneticPr fontId="1"/>
  </si>
  <si>
    <t>レベル4資格</t>
  </si>
  <si>
    <t>レベル4資格</t>
    <rPh sb="4" eb="6">
      <t>シカク</t>
    </rPh>
    <phoneticPr fontId="1"/>
  </si>
  <si>
    <t>レベル4経験</t>
  </si>
  <si>
    <t>レベル4立場</t>
  </si>
  <si>
    <t>レベル4立場</t>
    <rPh sb="4" eb="6">
      <t>タチバ</t>
    </rPh>
    <phoneticPr fontId="1"/>
  </si>
  <si>
    <t>結果</t>
  </si>
  <si>
    <t>結果</t>
    <rPh sb="0" eb="2">
      <t>ケッカ</t>
    </rPh>
    <phoneticPr fontId="1"/>
  </si>
  <si>
    <t>日付</t>
  </si>
  <si>
    <t>日付</t>
    <rPh sb="0" eb="2">
      <t>ヒヅケ</t>
    </rPh>
    <phoneticPr fontId="1"/>
  </si>
  <si>
    <t>レベルを選択</t>
    <rPh sb="4" eb="6">
      <t>センタク</t>
    </rPh>
    <phoneticPr fontId="1"/>
  </si>
  <si>
    <t>　従って、上表のとおり、レベル４申請では最低５つ、レベル３申請では最低４つの資格保有が必要となります。</t>
    <rPh sb="1" eb="2">
      <t>シタガ</t>
    </rPh>
    <rPh sb="5" eb="7">
      <t>ジョウヒョウ</t>
    </rPh>
    <rPh sb="16" eb="18">
      <t>シンセイ</t>
    </rPh>
    <rPh sb="20" eb="22">
      <t>サイテイ</t>
    </rPh>
    <rPh sb="29" eb="31">
      <t>シンセイ</t>
    </rPh>
    <rPh sb="33" eb="35">
      <t>サイテイ</t>
    </rPh>
    <rPh sb="38" eb="40">
      <t>シカク</t>
    </rPh>
    <rPh sb="40" eb="42">
      <t>ホユウ</t>
    </rPh>
    <rPh sb="43" eb="45">
      <t>ヒツヨウ</t>
    </rPh>
    <phoneticPr fontId="1"/>
  </si>
  <si>
    <t>パターン
１</t>
  </si>
  <si>
    <t>パターン
１</t>
    <phoneticPr fontId="1"/>
  </si>
  <si>
    <t>パターン
２</t>
  </si>
  <si>
    <t>パターン
２</t>
    <phoneticPr fontId="1"/>
  </si>
  <si>
    <t>レベル３の「●」の資格１つ</t>
    <rPh sb="9" eb="11">
      <t>シカク</t>
    </rPh>
    <phoneticPr fontId="1"/>
  </si>
  <si>
    <t>・以上に加え、「✓」の資格１つ</t>
    <rPh sb="1" eb="3">
      <t>イジョウ</t>
    </rPh>
    <rPh sb="4" eb="5">
      <t>クワ</t>
    </rPh>
    <phoneticPr fontId="1"/>
  </si>
  <si>
    <r>
      <t>・以上に加え、「✓」の資格</t>
    </r>
    <r>
      <rPr>
        <u/>
        <sz val="10"/>
        <color theme="1"/>
        <rFont val="ＭＳ Ｐゴシック"/>
        <family val="3"/>
        <charset val="128"/>
      </rPr>
      <t>３つ</t>
    </r>
    <rPh sb="1" eb="3">
      <t>イジョウ</t>
    </rPh>
    <rPh sb="4" eb="5">
      <t>クワ</t>
    </rPh>
    <phoneticPr fontId="1"/>
  </si>
  <si>
    <t>※いずれのレベルも「・玉掛技能講習」「・職長・安全衛生責任者講習」+「✓の資格（1つ以上）」は必須です。</t>
    <rPh sb="37" eb="39">
      <t>シカク</t>
    </rPh>
    <rPh sb="42" eb="44">
      <t>イジョウ</t>
    </rPh>
    <rPh sb="47" eb="49">
      <t>ヒッス</t>
    </rPh>
    <phoneticPr fontId="1"/>
  </si>
  <si>
    <t>　　では、保有資格を漏れのないよう入力ください。</t>
    <rPh sb="5" eb="7">
      <t>ホユウ</t>
    </rPh>
    <rPh sb="7" eb="9">
      <t>シカク</t>
    </rPh>
    <rPh sb="10" eb="11">
      <t>モ</t>
    </rPh>
    <rPh sb="17" eb="19">
      <t>ニュウリョク</t>
    </rPh>
    <phoneticPr fontId="1"/>
  </si>
  <si>
    <r>
      <t>　注意）「レベル４」、「レベル３」申請の場合は、</t>
    </r>
    <r>
      <rPr>
        <u/>
        <sz val="12"/>
        <color theme="1"/>
        <rFont val="ＭＳ Ｐゴシック"/>
        <family val="3"/>
        <charset val="128"/>
      </rPr>
      <t>それぞれ、下位レベルの資格保有が必要です</t>
    </r>
    <r>
      <rPr>
        <sz val="12"/>
        <color theme="1"/>
        <rFont val="ＭＳ Ｐゴシック"/>
        <family val="3"/>
        <charset val="128"/>
      </rPr>
      <t>ので、様式１（能力評価申請書）</t>
    </r>
    <rPh sb="1" eb="3">
      <t>チュウイ</t>
    </rPh>
    <rPh sb="17" eb="19">
      <t>シンセイ</t>
    </rPh>
    <rPh sb="20" eb="22">
      <t>バアイ</t>
    </rPh>
    <rPh sb="29" eb="31">
      <t>カイ</t>
    </rPh>
    <rPh sb="35" eb="37">
      <t>シカク</t>
    </rPh>
    <rPh sb="37" eb="39">
      <t>ホユウ</t>
    </rPh>
    <rPh sb="40" eb="42">
      <t>ヒツヨウ</t>
    </rPh>
    <phoneticPr fontId="1"/>
  </si>
  <si>
    <r>
      <t>必要な資格の</t>
    </r>
    <r>
      <rPr>
        <b/>
        <sz val="14"/>
        <color rgb="FFFF0000"/>
        <rFont val="ＭＳ Ｐゴシック"/>
        <family val="3"/>
        <charset val="128"/>
      </rPr>
      <t>【パターン】　</t>
    </r>
    <r>
      <rPr>
        <b/>
        <sz val="12"/>
        <color rgb="FFFF0000"/>
        <rFont val="ＭＳ Ｐゴシック"/>
        <family val="3"/>
        <charset val="128"/>
      </rPr>
      <t>　</t>
    </r>
    <r>
      <rPr>
        <b/>
        <sz val="12"/>
        <color theme="1"/>
        <rFont val="ＭＳ Ｐゴシック"/>
        <family val="3"/>
        <charset val="128"/>
      </rPr>
      <t>レベル４申請にはレベル３・２の資格、レベル３申請にはレベル2の資格の保有が必要です</t>
    </r>
    <rPh sb="0" eb="2">
      <t>ヒツヨウ</t>
    </rPh>
    <rPh sb="3" eb="5">
      <t>シカク</t>
    </rPh>
    <rPh sb="18" eb="20">
      <t>シンセイ</t>
    </rPh>
    <rPh sb="29" eb="31">
      <t>シカク</t>
    </rPh>
    <rPh sb="36" eb="38">
      <t>シンセイ</t>
    </rPh>
    <rPh sb="45" eb="47">
      <t>シカク</t>
    </rPh>
    <rPh sb="48" eb="50">
      <t>ホユウ</t>
    </rPh>
    <rPh sb="51" eb="53">
      <t>ヒツヨウ</t>
    </rPh>
    <phoneticPr fontId="1"/>
  </si>
  <si>
    <t>必要な資格の数</t>
    <rPh sb="0" eb="2">
      <t>ヒツヨウ</t>
    </rPh>
    <rPh sb="3" eb="5">
      <t>シカク</t>
    </rPh>
    <rPh sb="6" eb="7">
      <t>カズ</t>
    </rPh>
    <phoneticPr fontId="1"/>
  </si>
  <si>
    <t>重複</t>
  </si>
  <si>
    <r>
      <t>必要な資格の</t>
    </r>
    <r>
      <rPr>
        <b/>
        <sz val="14"/>
        <color rgb="FFFF0000"/>
        <rFont val="ＭＳ Ｐゴシック"/>
        <family val="3"/>
        <charset val="128"/>
      </rPr>
      <t>【パターン】　</t>
    </r>
    <r>
      <rPr>
        <b/>
        <sz val="12"/>
        <color rgb="FFFF0000"/>
        <rFont val="ＭＳ Ｐゴシック"/>
        <family val="3"/>
        <charset val="128"/>
      </rPr>
      <t>　</t>
    </r>
    <rPh sb="0" eb="2">
      <t>ヒツヨウ</t>
    </rPh>
    <rPh sb="3" eb="5">
      <t>シカク</t>
    </rPh>
    <phoneticPr fontId="1"/>
  </si>
  <si>
    <t>　従って、上表のとおり、レベル３申請では最低４つの資格保有が必要となります。</t>
    <rPh sb="1" eb="2">
      <t>シタガ</t>
    </rPh>
    <rPh sb="5" eb="7">
      <t>ジョウヒョウ</t>
    </rPh>
    <rPh sb="16" eb="18">
      <t>シンセイ</t>
    </rPh>
    <rPh sb="20" eb="22">
      <t>サイテイ</t>
    </rPh>
    <rPh sb="25" eb="27">
      <t>シカク</t>
    </rPh>
    <rPh sb="27" eb="29">
      <t>ホユウ</t>
    </rPh>
    <rPh sb="30" eb="32">
      <t>ヒツヨウ</t>
    </rPh>
    <phoneticPr fontId="1"/>
  </si>
  <si>
    <r>
      <t>・以上に加え、「✓」の資格を</t>
    </r>
    <r>
      <rPr>
        <b/>
        <u/>
        <sz val="10"/>
        <color theme="1"/>
        <rFont val="ＭＳ Ｐゴシック"/>
        <family val="3"/>
        <charset val="128"/>
      </rPr>
      <t>３</t>
    </r>
    <r>
      <rPr>
        <u/>
        <sz val="10"/>
        <color theme="1"/>
        <rFont val="ＭＳ Ｐゴシック"/>
        <family val="3"/>
        <charset val="128"/>
      </rPr>
      <t>つ</t>
    </r>
    <rPh sb="1" eb="3">
      <t>イジョウ</t>
    </rPh>
    <rPh sb="4" eb="5">
      <t>クワ</t>
    </rPh>
    <phoneticPr fontId="1"/>
  </si>
  <si>
    <r>
      <t>・以上に加え、「✓」の資格を</t>
    </r>
    <r>
      <rPr>
        <b/>
        <sz val="10"/>
        <color theme="1"/>
        <rFont val="ＭＳ Ｐゴシック"/>
        <family val="3"/>
        <charset val="128"/>
      </rPr>
      <t>１</t>
    </r>
    <r>
      <rPr>
        <sz val="10"/>
        <color theme="1"/>
        <rFont val="ＭＳ Ｐゴシック"/>
        <family val="3"/>
        <charset val="128"/>
      </rPr>
      <t>つ</t>
    </r>
    <rPh sb="1" eb="3">
      <t>イジョウ</t>
    </rPh>
    <rPh sb="4" eb="5">
      <t>クワ</t>
    </rPh>
    <phoneticPr fontId="1"/>
  </si>
  <si>
    <r>
      <t>　　　注意）「レベル３」申請の場合は、レベル３の資格に加え、</t>
    </r>
    <r>
      <rPr>
        <u/>
        <sz val="12"/>
        <color theme="1"/>
        <rFont val="ＭＳ Ｐゴシック"/>
        <family val="3"/>
        <charset val="128"/>
      </rPr>
      <t>レベル２の資格保有も必要です</t>
    </r>
    <r>
      <rPr>
        <sz val="12"/>
        <color theme="1"/>
        <rFont val="ＭＳ Ｐゴシック"/>
        <family val="3"/>
        <charset val="128"/>
      </rPr>
      <t>ので、</t>
    </r>
    <rPh sb="3" eb="5">
      <t>チュウイ</t>
    </rPh>
    <rPh sb="12" eb="14">
      <t>シンセイ</t>
    </rPh>
    <rPh sb="15" eb="17">
      <t>バアイ</t>
    </rPh>
    <rPh sb="24" eb="26">
      <t>シカク</t>
    </rPh>
    <rPh sb="27" eb="28">
      <t>クワ</t>
    </rPh>
    <rPh sb="35" eb="37">
      <t>シカク</t>
    </rPh>
    <rPh sb="37" eb="39">
      <t>ホユウ</t>
    </rPh>
    <rPh sb="40" eb="42">
      <t>ヒツヨウ</t>
    </rPh>
    <phoneticPr fontId="1"/>
  </si>
  <si>
    <t>　　　　　　様式１（能力評価申請書）では、漏れのないよう入力ください。</t>
    <rPh sb="21" eb="22">
      <t>モ</t>
    </rPh>
    <rPh sb="28" eb="30">
      <t>ニュウリョク</t>
    </rPh>
    <phoneticPr fontId="1"/>
  </si>
  <si>
    <t>40040</t>
    <phoneticPr fontId="1"/>
  </si>
  <si>
    <t>10902</t>
    <phoneticPr fontId="1"/>
  </si>
  <si>
    <t>レベル４</t>
    <phoneticPr fontId="1"/>
  </si>
  <si>
    <t>●登録鳶・土工基幹技能者講習</t>
    <rPh sb="12" eb="14">
      <t>コウシュウ</t>
    </rPh>
    <phoneticPr fontId="1"/>
  </si>
  <si>
    <t>郵便番号</t>
    <rPh sb="0" eb="2">
      <t>ユウビン</t>
    </rPh>
    <rPh sb="2" eb="4">
      <t>バンゴウ</t>
    </rPh>
    <phoneticPr fontId="1"/>
  </si>
  <si>
    <t>-</t>
    <phoneticPr fontId="1"/>
  </si>
  <si>
    <t>都道府県</t>
    <rPh sb="0" eb="4">
      <t>トドウフケン</t>
    </rPh>
    <phoneticPr fontId="1"/>
  </si>
  <si>
    <t>大分類(06)「とび工」
小分類(01)「とび工」</t>
  </si>
  <si>
    <t>以上の申請内容が事実に相違ないことを証明します。</t>
    <rPh sb="0" eb="2">
      <t>イジョウ</t>
    </rPh>
    <rPh sb="3" eb="5">
      <t>シンセイ</t>
    </rPh>
    <rPh sb="5" eb="7">
      <t>ナイヨウ</t>
    </rPh>
    <rPh sb="8" eb="10">
      <t>ジジツ</t>
    </rPh>
    <rPh sb="11" eb="13">
      <t>ソウイ</t>
    </rPh>
    <rPh sb="18" eb="20">
      <t>ショウメイ</t>
    </rPh>
    <phoneticPr fontId="1"/>
  </si>
  <si>
    <r>
      <t xml:space="preserve">事業者名
</t>
    </r>
    <r>
      <rPr>
        <sz val="9"/>
        <color theme="1"/>
        <rFont val="游ゴシック"/>
        <family val="3"/>
        <charset val="128"/>
        <scheme val="minor"/>
      </rPr>
      <t>（企業名）</t>
    </r>
    <rPh sb="0" eb="3">
      <t>ジギョウシャ</t>
    </rPh>
    <rPh sb="3" eb="4">
      <t>メイ</t>
    </rPh>
    <rPh sb="6" eb="9">
      <t>キギョウメイ</t>
    </rPh>
    <phoneticPr fontId="1"/>
  </si>
  <si>
    <t>事業者ID</t>
    <phoneticPr fontId="1"/>
  </si>
  <si>
    <t>都道府県名</t>
    <rPh sb="0" eb="4">
      <t>トドウフケン</t>
    </rPh>
    <rPh sb="4" eb="5">
      <t>メイ</t>
    </rPh>
    <phoneticPr fontId="1"/>
  </si>
  <si>
    <t>22</t>
    <phoneticPr fontId="1"/>
  </si>
  <si>
    <r>
      <t xml:space="preserve">事業者名
</t>
    </r>
    <r>
      <rPr>
        <sz val="8"/>
        <color theme="1"/>
        <rFont val="游ゴシック"/>
        <family val="3"/>
        <charset val="128"/>
        <scheme val="minor"/>
      </rPr>
      <t>（企業名）</t>
    </r>
    <rPh sb="0" eb="3">
      <t>ジギョウシャ</t>
    </rPh>
    <rPh sb="3" eb="4">
      <t>メイ</t>
    </rPh>
    <rPh sb="6" eb="9">
      <t>キギョウメイ</t>
    </rPh>
    <phoneticPr fontId="1"/>
  </si>
  <si>
    <t>西暦</t>
    <rPh sb="0" eb="2">
      <t>セイレキ</t>
    </rPh>
    <phoneticPr fontId="1"/>
  </si>
  <si>
    <t>本人
郵便番号</t>
    <rPh sb="0" eb="2">
      <t>ホンニン</t>
    </rPh>
    <rPh sb="3" eb="5">
      <t>ユウビン</t>
    </rPh>
    <rPh sb="5" eb="7">
      <t>バンゴウ</t>
    </rPh>
    <phoneticPr fontId="1"/>
  </si>
  <si>
    <t>本人
都道府県</t>
    <rPh sb="0" eb="2">
      <t>ホンニン</t>
    </rPh>
    <rPh sb="3" eb="7">
      <t>トドウフケン</t>
    </rPh>
    <phoneticPr fontId="1"/>
  </si>
  <si>
    <t>本人
市町村以下</t>
    <rPh sb="0" eb="2">
      <t>ホンニン</t>
    </rPh>
    <rPh sb="3" eb="6">
      <t>シチョウソン</t>
    </rPh>
    <rPh sb="6" eb="8">
      <t>イカ</t>
    </rPh>
    <phoneticPr fontId="1"/>
  </si>
  <si>
    <t>令和3年</t>
    <rPh sb="0" eb="2">
      <t>レイワ</t>
    </rPh>
    <rPh sb="3" eb="4">
      <t>ネン</t>
    </rPh>
    <phoneticPr fontId="1"/>
  </si>
  <si>
    <t>事業所</t>
    <rPh sb="0" eb="3">
      <t>ジギョウショ</t>
    </rPh>
    <phoneticPr fontId="1"/>
  </si>
  <si>
    <t>証明者</t>
    <rPh sb="0" eb="3">
      <t>ショウメイシャ</t>
    </rPh>
    <phoneticPr fontId="1"/>
  </si>
  <si>
    <t>レベル４に必要な資格</t>
    <rPh sb="5" eb="7">
      <t>ヒツヨウ</t>
    </rPh>
    <rPh sb="8" eb="10">
      <t>シカク</t>
    </rPh>
    <phoneticPr fontId="1"/>
  </si>
  <si>
    <t>レベル４の「●」の資格１つ</t>
    <rPh sb="9" eb="11">
      <t>シカク</t>
    </rPh>
    <phoneticPr fontId="1"/>
  </si>
  <si>
    <t>フル名称</t>
    <rPh sb="2" eb="4">
      <t>メイショウ</t>
    </rPh>
    <phoneticPr fontId="1"/>
  </si>
  <si>
    <t>パス名</t>
    <rPh sb="2" eb="3">
      <t>メイ</t>
    </rPh>
    <phoneticPr fontId="1"/>
  </si>
  <si>
    <t>シート名の開始位置</t>
    <rPh sb="3" eb="4">
      <t>メイ</t>
    </rPh>
    <rPh sb="5" eb="7">
      <t>カイシ</t>
    </rPh>
    <rPh sb="7" eb="9">
      <t>イチ</t>
    </rPh>
    <phoneticPr fontId="1"/>
  </si>
  <si>
    <t>ファイル名</t>
    <rPh sb="4" eb="5">
      <t>メイ</t>
    </rPh>
    <phoneticPr fontId="1"/>
  </si>
  <si>
    <t>ファイル名</t>
    <rPh sb="4" eb="5">
      <t>メイ</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</si>
  <si>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</si>
  <si>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</si>
  <si>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</si>
  <si>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</si>
  <si>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</si>
  <si>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</si>
  <si>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</si>
  <si>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</si>
  <si>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</si>
  <si>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</si>
  <si>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</si>
  <si>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</si>
  <si>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</si>
  <si>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</si>
  <si>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</si>
  <si>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</si>
  <si>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</si>
  <si>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</si>
  <si>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</si>
  <si>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</si>
  <si>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</si>
  <si>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</si>
  <si>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</si>
  <si>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</si>
  <si>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</si>
  <si>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</si>
  <si>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</si>
  <si>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</si>
  <si>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</si>
  <si>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</si>
  <si>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</si>
  <si>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</si>
  <si>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</si>
  <si>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</si>
  <si>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</si>
  <si>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</si>
  <si>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</si>
  <si>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</si>
  <si>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</si>
  <si>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</si>
  <si>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</si>
  <si>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</si>
  <si>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</si>
  <si>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</si>
  <si>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</si>
  <si>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</si>
  <si>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</si>
  <si>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会員</t>
    <rPh sb="0" eb="2">
      <t>カイイン</t>
    </rPh>
    <phoneticPr fontId="1"/>
  </si>
  <si>
    <t>非会員</t>
    <rPh sb="0" eb="1">
      <t>ヒ</t>
    </rPh>
    <rPh sb="1" eb="3">
      <t>カイイン</t>
    </rPh>
    <phoneticPr fontId="1"/>
  </si>
  <si>
    <t>会員・非会員区分</t>
    <rPh sb="0" eb="2">
      <t>カイイン</t>
    </rPh>
    <phoneticPr fontId="1"/>
  </si>
  <si>
    <t>「会員」の場合は、所属団体</t>
    <rPh sb="1" eb="3">
      <t>カイイン</t>
    </rPh>
    <rPh sb="5" eb="7">
      <t>バアイ</t>
    </rPh>
    <rPh sb="9" eb="11">
      <t>ショゾク</t>
    </rPh>
    <rPh sb="11" eb="13">
      <t>ダンタイ</t>
    </rPh>
    <phoneticPr fontId="1"/>
  </si>
  <si>
    <r>
      <t>（注）</t>
    </r>
    <r>
      <rPr>
        <b/>
        <sz val="12"/>
        <color theme="1"/>
        <rFont val="ＭＳ Ｐゴシック"/>
        <family val="3"/>
        <charset val="128"/>
      </rPr>
      <t>「会員」とは</t>
    </r>
    <rPh sb="1" eb="2">
      <t>チュウ</t>
    </rPh>
    <rPh sb="4" eb="6">
      <t>カイイン</t>
    </rPh>
    <phoneticPr fontId="4"/>
  </si>
  <si>
    <t>　以下のいずれにも所属していない場合は、「非会員」を選択してください。</t>
    <rPh sb="1" eb="3">
      <t>イカ</t>
    </rPh>
    <rPh sb="9" eb="11">
      <t>ショゾク</t>
    </rPh>
    <rPh sb="16" eb="18">
      <t>バアイ</t>
    </rPh>
    <rPh sb="21" eb="22">
      <t>ヒ</t>
    </rPh>
    <rPh sb="22" eb="24">
      <t>カイイン</t>
    </rPh>
    <rPh sb="26" eb="28">
      <t>センタク</t>
    </rPh>
    <phoneticPr fontId="4"/>
  </si>
  <si>
    <t>→会員の場合、
　 その所属団体</t>
    <rPh sb="1" eb="3">
      <t>カイイン</t>
    </rPh>
    <rPh sb="4" eb="6">
      <t>バアイ</t>
    </rPh>
    <rPh sb="12" eb="14">
      <t>ショゾク</t>
    </rPh>
    <rPh sb="14" eb="16">
      <t>ダンタイ</t>
    </rPh>
    <phoneticPr fontId="1"/>
  </si>
  <si>
    <t>いずれにも所属していない</t>
    <rPh sb="5" eb="7">
      <t>ショゾク</t>
    </rPh>
    <phoneticPr fontId="1"/>
  </si>
  <si>
    <r>
      <t>日本軀体の構成団体の
「会員」有無　</t>
    </r>
    <r>
      <rPr>
        <sz val="8"/>
        <color theme="1"/>
        <rFont val="游ゴシック"/>
        <family val="3"/>
        <charset val="128"/>
        <scheme val="minor"/>
      </rPr>
      <t>(注)参照</t>
    </r>
    <rPh sb="0" eb="2">
      <t>ニホン</t>
    </rPh>
    <rPh sb="2" eb="4">
      <t>クタイ</t>
    </rPh>
    <rPh sb="5" eb="7">
      <t>コウセイ</t>
    </rPh>
    <rPh sb="7" eb="9">
      <t>ダンタイ</t>
    </rPh>
    <rPh sb="12" eb="14">
      <t>カイイン</t>
    </rPh>
    <rPh sb="15" eb="17">
      <t>ウム</t>
    </rPh>
    <rPh sb="19" eb="20">
      <t>チュウ</t>
    </rPh>
    <rPh sb="21" eb="23">
      <t>サンショウ</t>
    </rPh>
    <phoneticPr fontId="1"/>
  </si>
  <si>
    <t>転送日</t>
    <rPh sb="0" eb="3">
      <t>テンソウビ</t>
    </rPh>
    <phoneticPr fontId="1"/>
  </si>
  <si>
    <t>西暦</t>
    <rPh sb="0" eb="2">
      <t>セイレキ</t>
    </rPh>
    <phoneticPr fontId="1"/>
  </si>
  <si>
    <t>とび技能者能力評価実施規程　（様式3）</t>
    <phoneticPr fontId="1"/>
  </si>
  <si>
    <t>能力評価（レベル判定）結果通知書</t>
    <rPh sb="0" eb="2">
      <t>ノウリョク</t>
    </rPh>
    <rPh sb="2" eb="4">
      <t>ヒョウカ</t>
    </rPh>
    <rPh sb="8" eb="10">
      <t>ハンテイ</t>
    </rPh>
    <rPh sb="11" eb="13">
      <t>ケッカ</t>
    </rPh>
    <rPh sb="13" eb="16">
      <t>ツウチショ</t>
    </rPh>
    <phoneticPr fontId="74"/>
  </si>
  <si>
    <t>殿</t>
    <rPh sb="0" eb="1">
      <t>ドノ</t>
    </rPh>
    <phoneticPr fontId="74"/>
  </si>
  <si>
    <t>能力評価の結果、上記の者を</t>
    <rPh sb="0" eb="2">
      <t>ノウリョク</t>
    </rPh>
    <rPh sb="2" eb="4">
      <t>ヒョウカ</t>
    </rPh>
    <rPh sb="5" eb="7">
      <t>ケッカ</t>
    </rPh>
    <rPh sb="8" eb="10">
      <t>ジョウキ</t>
    </rPh>
    <rPh sb="11" eb="12">
      <t>モノ</t>
    </rPh>
    <phoneticPr fontId="74"/>
  </si>
  <si>
    <t>技能者 レベル</t>
    <rPh sb="0" eb="3">
      <t>ギノウシャ</t>
    </rPh>
    <phoneticPr fontId="74"/>
  </si>
  <si>
    <t>として認定します。</t>
    <rPh sb="3" eb="5">
      <t>ニンテイ</t>
    </rPh>
    <phoneticPr fontId="74"/>
  </si>
  <si>
    <t>【申請者氏名】</t>
  </si>
  <si>
    <t>【技能者ＩＤ】</t>
    <rPh sb="1" eb="4">
      <t>ギノウシャ</t>
    </rPh>
    <phoneticPr fontId="74"/>
  </si>
  <si>
    <t>【生年月日】</t>
    <rPh sb="1" eb="3">
      <t>セイネン</t>
    </rPh>
    <rPh sb="3" eb="5">
      <t>ガッピ</t>
    </rPh>
    <phoneticPr fontId="74"/>
  </si>
  <si>
    <t>【職種(呼称)】</t>
    <rPh sb="1" eb="3">
      <t>ショクシュ</t>
    </rPh>
    <rPh sb="4" eb="6">
      <t>コショウ</t>
    </rPh>
    <phoneticPr fontId="74"/>
  </si>
  <si>
    <t>【評価年月日】</t>
    <rPh sb="1" eb="3">
      <t>ヒョウカ</t>
    </rPh>
    <rPh sb="3" eb="6">
      <t>ネンガッピ</t>
    </rPh>
    <phoneticPr fontId="74"/>
  </si>
  <si>
    <t>　　年　　月　　日</t>
    <rPh sb="2" eb="3">
      <t>ネン</t>
    </rPh>
    <rPh sb="5" eb="6">
      <t>ガツ</t>
    </rPh>
    <rPh sb="8" eb="9">
      <t>ニチ</t>
    </rPh>
    <phoneticPr fontId="74"/>
  </si>
  <si>
    <t>【評価結果】</t>
    <rPh sb="1" eb="3">
      <t>ヒョウカ</t>
    </rPh>
    <rPh sb="3" eb="5">
      <t>ケッカ</t>
    </rPh>
    <phoneticPr fontId="74"/>
  </si>
  <si>
    <t>レベル</t>
  </si>
  <si>
    <t>令和３</t>
  </si>
  <si>
    <t>年</t>
    <rPh sb="0" eb="1">
      <t>ネン</t>
    </rPh>
    <phoneticPr fontId="74"/>
  </si>
  <si>
    <t>月</t>
    <rPh sb="0" eb="1">
      <t>ツキ</t>
    </rPh>
    <phoneticPr fontId="74"/>
  </si>
  <si>
    <t>日</t>
    <rPh sb="0" eb="1">
      <t>ニチ</t>
    </rPh>
    <phoneticPr fontId="74"/>
  </si>
  <si>
    <t>技能者能力評価実施機関</t>
    <rPh sb="0" eb="3">
      <t>ギノウシャ</t>
    </rPh>
    <rPh sb="3" eb="5">
      <t>ノウリョク</t>
    </rPh>
    <rPh sb="5" eb="7">
      <t>ヒョウカ</t>
    </rPh>
    <rPh sb="7" eb="9">
      <t>ジッシ</t>
    </rPh>
    <rPh sb="9" eb="11">
      <t>キカン</t>
    </rPh>
    <phoneticPr fontId="74"/>
  </si>
  <si>
    <t>93001</t>
    <phoneticPr fontId="1"/>
  </si>
  <si>
    <t>レベル４</t>
    <phoneticPr fontId="1"/>
  </si>
  <si>
    <t>2021年8月改定前の関数→</t>
    <rPh sb="4" eb="5">
      <t>ネン</t>
    </rPh>
    <rPh sb="6" eb="7">
      <t>ツキ</t>
    </rPh>
    <rPh sb="7" eb="9">
      <t>カイテイ</t>
    </rPh>
    <rPh sb="9" eb="10">
      <t>マエ</t>
    </rPh>
    <rPh sb="11" eb="13">
      <t>カンスウ</t>
    </rPh>
    <phoneticPr fontId="1"/>
  </si>
  <si>
    <t>hantei@nihonkutai.or.jp</t>
    <phoneticPr fontId="1"/>
  </si>
  <si>
    <r>
      <t>　注意）「レベル４」、「レベル３」申請の場合は、</t>
    </r>
    <r>
      <rPr>
        <u/>
        <sz val="12"/>
        <color theme="1"/>
        <rFont val="ＭＳ Ｐゴシック"/>
        <family val="3"/>
        <charset val="128"/>
      </rPr>
      <t>それぞれ、下位レベルの資格保有も必要です</t>
    </r>
    <r>
      <rPr>
        <sz val="12"/>
        <color theme="1"/>
        <rFont val="ＭＳ Ｐゴシック"/>
        <family val="3"/>
        <charset val="128"/>
      </rPr>
      <t>ので、様式１（能力評価申請書）</t>
    </r>
    <rPh sb="1" eb="3">
      <t>チュウイ</t>
    </rPh>
    <rPh sb="17" eb="19">
      <t>シンセイ</t>
    </rPh>
    <rPh sb="20" eb="22">
      <t>バアイ</t>
    </rPh>
    <rPh sb="29" eb="31">
      <t>カイ</t>
    </rPh>
    <rPh sb="35" eb="37">
      <t>シカク</t>
    </rPh>
    <rPh sb="37" eb="39">
      <t>ホユウ</t>
    </rPh>
    <rPh sb="40" eb="42">
      <t>ヒツヨウ</t>
    </rPh>
    <phoneticPr fontId="1"/>
  </si>
  <si>
    <r>
      <rPr>
        <sz val="10"/>
        <color theme="1"/>
        <rFont val="游ゴシック"/>
        <family val="3"/>
        <charset val="128"/>
        <scheme val="minor"/>
      </rPr>
      <t>※建設キャリアアップシステムに登録された、建設業に関する資格、研修、表彰等を</t>
    </r>
    <r>
      <rPr>
        <u/>
        <sz val="10"/>
        <color theme="1"/>
        <rFont val="游ゴシック"/>
        <family val="3"/>
        <charset val="128"/>
        <scheme val="minor"/>
      </rPr>
      <t>初めて取得した時期より</t>
    </r>
    <r>
      <rPr>
        <u/>
        <sz val="10"/>
        <color rgb="FFFF0000"/>
        <rFont val="游ゴシック"/>
        <family val="3"/>
        <charset val="128"/>
        <scheme val="minor"/>
      </rPr>
      <t>以前のみ</t>
    </r>
    <r>
      <rPr>
        <sz val="10"/>
        <color theme="1"/>
        <rFont val="游ゴシック"/>
        <family val="3"/>
        <charset val="128"/>
        <scheme val="minor"/>
      </rPr>
      <t>記載すること(古い順に記載)。</t>
    </r>
    <r>
      <rPr>
        <sz val="9"/>
        <color theme="1"/>
        <rFont val="游ゴシック"/>
        <family val="3"/>
        <charset val="128"/>
        <scheme val="minor"/>
      </rPr>
      <t xml:space="preserve">
（例）建設キャリアアップシステムに登録された資格が2010年4月10日だった場合　→　実務経験証明は2010年3月以前を記載</t>
    </r>
    <rPh sb="1" eb="3">
      <t>ケンセツ</t>
    </rPh>
    <rPh sb="15" eb="17">
      <t>トウロク</t>
    </rPh>
    <rPh sb="21" eb="24">
      <t>ケンセツギョウ</t>
    </rPh>
    <rPh sb="25" eb="26">
      <t>カン</t>
    </rPh>
    <rPh sb="28" eb="30">
      <t>シカク</t>
    </rPh>
    <rPh sb="31" eb="33">
      <t>ケンシュウ</t>
    </rPh>
    <rPh sb="34" eb="36">
      <t>ヒョウショウ</t>
    </rPh>
    <rPh sb="36" eb="37">
      <t>トウ</t>
    </rPh>
    <rPh sb="38" eb="39">
      <t>ハジ</t>
    </rPh>
    <rPh sb="41" eb="43">
      <t>シュトク</t>
    </rPh>
    <rPh sb="45" eb="47">
      <t>ジキ</t>
    </rPh>
    <rPh sb="49" eb="51">
      <t>イゼン</t>
    </rPh>
    <rPh sb="53" eb="55">
      <t>キサイ</t>
    </rPh>
    <rPh sb="60" eb="61">
      <t>フル</t>
    </rPh>
    <rPh sb="62" eb="63">
      <t>ジュン</t>
    </rPh>
    <rPh sb="64" eb="66">
      <t>キサイ</t>
    </rPh>
    <rPh sb="70" eb="71">
      <t>レイ</t>
    </rPh>
    <rPh sb="72" eb="74">
      <t>ケンセツ</t>
    </rPh>
    <rPh sb="86" eb="88">
      <t>トウロク</t>
    </rPh>
    <rPh sb="91" eb="93">
      <t>シカク</t>
    </rPh>
    <rPh sb="98" eb="99">
      <t>ネン</t>
    </rPh>
    <rPh sb="100" eb="101">
      <t>ガツ</t>
    </rPh>
    <rPh sb="103" eb="104">
      <t>ニチ</t>
    </rPh>
    <rPh sb="107" eb="109">
      <t>バアイ</t>
    </rPh>
    <rPh sb="112" eb="114">
      <t>ジツム</t>
    </rPh>
    <rPh sb="114" eb="116">
      <t>ケイケン</t>
    </rPh>
    <rPh sb="116" eb="118">
      <t>ショウメイ</t>
    </rPh>
    <rPh sb="123" eb="124">
      <t>ネン</t>
    </rPh>
    <rPh sb="125" eb="126">
      <t>ガツ</t>
    </rPh>
    <rPh sb="126" eb="128">
      <t>イゼン</t>
    </rPh>
    <rPh sb="129" eb="131">
      <t>キサイ</t>
    </rPh>
    <phoneticPr fontId="1"/>
  </si>
  <si>
    <t>市区町村</t>
    <rPh sb="0" eb="2">
      <t>シク</t>
    </rPh>
    <rPh sb="2" eb="4">
      <t>チョウソン</t>
    </rPh>
    <phoneticPr fontId="1"/>
  </si>
  <si>
    <t>電話番号</t>
    <rPh sb="0" eb="2">
      <t>デンワ</t>
    </rPh>
    <rPh sb="2" eb="4">
      <t>バンゴウ</t>
    </rPh>
    <phoneticPr fontId="1"/>
  </si>
  <si>
    <t>-</t>
    <phoneticPr fontId="1"/>
  </si>
  <si>
    <t>所在地・
連絡先</t>
    <rPh sb="0" eb="3">
      <t>ショザイチ</t>
    </rPh>
    <rPh sb="5" eb="8">
      <t>レンラクサキ</t>
    </rPh>
    <phoneticPr fontId="1"/>
  </si>
  <si>
    <t>郵便番号①</t>
    <rPh sb="0" eb="2">
      <t>ユウビン</t>
    </rPh>
    <rPh sb="2" eb="4">
      <t>バンゴウ</t>
    </rPh>
    <phoneticPr fontId="1"/>
  </si>
  <si>
    <t>郵便番号②</t>
    <rPh sb="0" eb="2">
      <t>ユウビン</t>
    </rPh>
    <rPh sb="2" eb="4">
      <t>バンゴウ</t>
    </rPh>
    <phoneticPr fontId="1"/>
  </si>
  <si>
    <t>都道府県</t>
    <rPh sb="0" eb="4">
      <t>トドウフケン</t>
    </rPh>
    <phoneticPr fontId="1"/>
  </si>
  <si>
    <t>番地等</t>
    <rPh sb="0" eb="2">
      <t>バンチ</t>
    </rPh>
    <rPh sb="2" eb="3">
      <t>トウ</t>
    </rPh>
    <phoneticPr fontId="1"/>
  </si>
  <si>
    <t>会員区分</t>
    <rPh sb="0" eb="2">
      <t>カイイン</t>
    </rPh>
    <rPh sb="2" eb="4">
      <t>クブン</t>
    </rPh>
    <phoneticPr fontId="1"/>
  </si>
  <si>
    <t>所属団体</t>
    <rPh sb="0" eb="2">
      <t>ショゾク</t>
    </rPh>
    <rPh sb="2" eb="4">
      <t>ダンタイ</t>
    </rPh>
    <phoneticPr fontId="1"/>
  </si>
  <si>
    <t>担当者名</t>
    <rPh sb="0" eb="3">
      <t>タントウシャ</t>
    </rPh>
    <rPh sb="3" eb="4">
      <t>メイ</t>
    </rPh>
    <phoneticPr fontId="1"/>
  </si>
  <si>
    <t>バージョン</t>
    <phoneticPr fontId="1"/>
  </si>
  <si>
    <r>
      <t>以下の住所　</t>
    </r>
    <r>
      <rPr>
        <sz val="10"/>
        <color rgb="FFFF0000"/>
        <rFont val="游ゴシック"/>
        <family val="3"/>
        <charset val="128"/>
        <scheme val="minor"/>
      </rPr>
      <t>※英数字は「半角」（必須）</t>
    </r>
    <rPh sb="0" eb="2">
      <t>イカ</t>
    </rPh>
    <rPh sb="3" eb="5">
      <t>ジュウショ</t>
    </rPh>
    <rPh sb="7" eb="8">
      <t>エイ</t>
    </rPh>
    <rPh sb="8" eb="10">
      <t>スウジ</t>
    </rPh>
    <rPh sb="12" eb="14">
      <t>ハンカク</t>
    </rPh>
    <rPh sb="16" eb="18">
      <t>ヒッス</t>
    </rPh>
    <phoneticPr fontId="1"/>
  </si>
  <si>
    <t>市区町村以下</t>
    <rPh sb="0" eb="2">
      <t>シク</t>
    </rPh>
    <rPh sb="2" eb="4">
      <t>チョウソン</t>
    </rPh>
    <rPh sb="4" eb="6">
      <t>イカ</t>
    </rPh>
    <phoneticPr fontId="1"/>
  </si>
  <si>
    <t>-</t>
    <phoneticPr fontId="1"/>
  </si>
  <si>
    <t>×&amp;空白の数</t>
    <rPh sb="2" eb="4">
      <t>クウハク</t>
    </rPh>
    <rPh sb="5" eb="6">
      <t>カズ</t>
    </rPh>
    <phoneticPr fontId="1"/>
  </si>
  <si>
    <t>※申請書類の郵送に加え、このExcelファイルに「所属・申請者氏名」を付けたうえで、上記URLに送信ください。</t>
    <rPh sb="1" eb="3">
      <t>シンセイ</t>
    </rPh>
    <rPh sb="3" eb="5">
      <t>ショルイ</t>
    </rPh>
    <rPh sb="6" eb="8">
      <t>ユウソウ</t>
    </rPh>
    <rPh sb="9" eb="10">
      <t>クワ</t>
    </rPh>
    <rPh sb="25" eb="27">
      <t>ショゾク</t>
    </rPh>
    <rPh sb="28" eb="31">
      <t>シンセイシャ</t>
    </rPh>
    <rPh sb="31" eb="33">
      <t>シメイ</t>
    </rPh>
    <rPh sb="35" eb="36">
      <t>ツ</t>
    </rPh>
    <rPh sb="42" eb="44">
      <t>ジョウキ</t>
    </rPh>
    <rPh sb="48" eb="50">
      <t>ソウシン</t>
    </rPh>
    <phoneticPr fontId="1"/>
  </si>
  <si>
    <t>レベル要件点検</t>
    <rPh sb="3" eb="5">
      <t>ヨウケン</t>
    </rPh>
    <rPh sb="5" eb="7">
      <t>テンケン</t>
    </rPh>
    <phoneticPr fontId="1"/>
  </si>
  <si>
    <t>＜申請レベル＞</t>
    <rPh sb="1" eb="3">
      <t>シンセイ</t>
    </rPh>
    <phoneticPr fontId="1"/>
  </si>
  <si>
    <t>東北建設躯体工業会</t>
    <rPh sb="0" eb="2">
      <t>トウホク</t>
    </rPh>
    <rPh sb="2" eb="4">
      <t>ケンセツ</t>
    </rPh>
    <rPh sb="5" eb="6">
      <t>タイ</t>
    </rPh>
    <rPh sb="6" eb="9">
      <t>コウギョウカイ</t>
    </rPh>
    <phoneticPr fontId="71"/>
  </si>
  <si>
    <t>東京建設躯体工業協同組合</t>
    <rPh sb="0" eb="2">
      <t>トウキョウ</t>
    </rPh>
    <rPh sb="2" eb="4">
      <t>ケンセツ</t>
    </rPh>
    <rPh sb="5" eb="6">
      <t>タイ</t>
    </rPh>
    <rPh sb="6" eb="8">
      <t>コウギョウ</t>
    </rPh>
    <rPh sb="8" eb="10">
      <t>キョウドウ</t>
    </rPh>
    <rPh sb="10" eb="12">
      <t>クミアイ</t>
    </rPh>
    <phoneticPr fontId="71"/>
  </si>
  <si>
    <t>近畿建設躯体工業協同組合</t>
    <rPh sb="0" eb="2">
      <t>キンキ</t>
    </rPh>
    <rPh sb="2" eb="4">
      <t>ケンセツ</t>
    </rPh>
    <rPh sb="5" eb="6">
      <t>タイ</t>
    </rPh>
    <rPh sb="6" eb="8">
      <t>コウギョウ</t>
    </rPh>
    <rPh sb="8" eb="10">
      <t>キョウドウ</t>
    </rPh>
    <rPh sb="10" eb="12">
      <t>クミアイ</t>
    </rPh>
    <phoneticPr fontId="71"/>
  </si>
  <si>
    <t>中国建設躯体工業連合会</t>
    <rPh sb="0" eb="2">
      <t>チュウゴク</t>
    </rPh>
    <rPh sb="2" eb="4">
      <t>ケンセツ</t>
    </rPh>
    <rPh sb="5" eb="6">
      <t>タイ</t>
    </rPh>
    <rPh sb="6" eb="8">
      <t>コウギョウ</t>
    </rPh>
    <rPh sb="8" eb="11">
      <t>レンゴウカイ</t>
    </rPh>
    <phoneticPr fontId="71"/>
  </si>
  <si>
    <t>九州建設躯体工事業団体連合会</t>
    <rPh sb="0" eb="2">
      <t>キュウシュウ</t>
    </rPh>
    <rPh sb="2" eb="4">
      <t>ケンセツ</t>
    </rPh>
    <rPh sb="5" eb="6">
      <t>タイ</t>
    </rPh>
    <rPh sb="6" eb="9">
      <t>コウジギョウ</t>
    </rPh>
    <rPh sb="9" eb="11">
      <t>ダンタイ</t>
    </rPh>
    <rPh sb="11" eb="14">
      <t>レンゴウカイ</t>
    </rPh>
    <phoneticPr fontId="71"/>
  </si>
  <si>
    <t>東北建設躯体工業会</t>
    <rPh sb="0" eb="2">
      <t>トウホク</t>
    </rPh>
    <rPh sb="2" eb="4">
      <t>ケンセツ</t>
    </rPh>
    <rPh sb="5" eb="6">
      <t>タイ</t>
    </rPh>
    <rPh sb="6" eb="9">
      <t>コウギョウカイ</t>
    </rPh>
    <phoneticPr fontId="2"/>
  </si>
  <si>
    <t>東京建設躯体工業協同組合</t>
    <rPh sb="0" eb="2">
      <t>トウキョウ</t>
    </rPh>
    <rPh sb="2" eb="4">
      <t>ケンセツ</t>
    </rPh>
    <rPh sb="5" eb="6">
      <t>タイ</t>
    </rPh>
    <rPh sb="6" eb="8">
      <t>コウギョウ</t>
    </rPh>
    <rPh sb="8" eb="10">
      <t>キョウドウ</t>
    </rPh>
    <rPh sb="10" eb="12">
      <t>クミアイ</t>
    </rPh>
    <phoneticPr fontId="2"/>
  </si>
  <si>
    <t>近畿建設躯体工業協同組合</t>
    <rPh sb="0" eb="2">
      <t>キンキ</t>
    </rPh>
    <rPh sb="2" eb="4">
      <t>ケンセツ</t>
    </rPh>
    <rPh sb="5" eb="6">
      <t>タイ</t>
    </rPh>
    <rPh sb="6" eb="8">
      <t>コウギョウ</t>
    </rPh>
    <rPh sb="8" eb="10">
      <t>キョウドウ</t>
    </rPh>
    <rPh sb="10" eb="12">
      <t>クミアイ</t>
    </rPh>
    <phoneticPr fontId="2"/>
  </si>
  <si>
    <t>中国建設躯体工業連合会</t>
    <rPh sb="0" eb="2">
      <t>チュウゴク</t>
    </rPh>
    <rPh sb="2" eb="4">
      <t>ケンセツ</t>
    </rPh>
    <rPh sb="5" eb="6">
      <t>タイ</t>
    </rPh>
    <rPh sb="6" eb="8">
      <t>コウギョウ</t>
    </rPh>
    <rPh sb="8" eb="11">
      <t>レンゴウカイ</t>
    </rPh>
    <phoneticPr fontId="2"/>
  </si>
  <si>
    <t>九州建設躯体工事業団体連合会</t>
    <rPh sb="0" eb="2">
      <t>キュウシュウ</t>
    </rPh>
    <rPh sb="2" eb="4">
      <t>ケンセツ</t>
    </rPh>
    <rPh sb="5" eb="6">
      <t>タイ</t>
    </rPh>
    <rPh sb="6" eb="9">
      <t>コウジギョウ</t>
    </rPh>
    <rPh sb="9" eb="11">
      <t>ダンタイ</t>
    </rPh>
    <rPh sb="11" eb="14">
      <t>レンゴウカイ</t>
    </rPh>
    <phoneticPr fontId="2"/>
  </si>
  <si>
    <t>誓約・同意欄</t>
    <rPh sb="0" eb="2">
      <t>セイヤク</t>
    </rPh>
    <rPh sb="3" eb="5">
      <t>ドウイ</t>
    </rPh>
    <rPh sb="5" eb="6">
      <t>ラン</t>
    </rPh>
    <phoneticPr fontId="1"/>
  </si>
  <si>
    <t>登録済であることを確認</t>
  </si>
  <si>
    <t>資格登録済</t>
    <rPh sb="0" eb="2">
      <t>シカク</t>
    </rPh>
    <rPh sb="2" eb="4">
      <t>トウロク</t>
    </rPh>
    <rPh sb="4" eb="5">
      <t>スミ</t>
    </rPh>
    <phoneticPr fontId="1"/>
  </si>
  <si>
    <r>
      <t>（上記保有資格のすべてについて、</t>
    </r>
    <r>
      <rPr>
        <b/>
        <u/>
        <sz val="11"/>
        <color rgb="FFFF0000"/>
        <rFont val="游ゴシック"/>
        <family val="3"/>
        <charset val="128"/>
        <scheme val="minor"/>
      </rPr>
      <t>CCUSに</t>
    </r>
    <rPh sb="1" eb="3">
      <t>ジョウキ</t>
    </rPh>
    <rPh sb="3" eb="5">
      <t>ホユウ</t>
    </rPh>
    <rPh sb="5" eb="7">
      <t>シカク</t>
    </rPh>
    <phoneticPr fontId="1"/>
  </si>
  <si>
    <r>
      <rPr>
        <b/>
        <u/>
        <sz val="11"/>
        <color rgb="FFFF0000"/>
        <rFont val="游ゴシック"/>
        <family val="3"/>
        <charset val="128"/>
        <scheme val="minor"/>
      </rPr>
      <t>しています。</t>
    </r>
    <r>
      <rPr>
        <b/>
        <sz val="11"/>
        <color theme="1"/>
        <rFont val="游ゴシック"/>
        <family val="3"/>
        <charset val="128"/>
        <scheme val="minor"/>
      </rPr>
      <t>）</t>
    </r>
    <phoneticPr fontId="1"/>
  </si>
  <si>
    <t>様式1・2に記載の事項に事実と相違がある場合にはレベル判定を取り消されても異存のないことを誓約します。
また、能力評価実施機関が建設キャリアアップシステムに登録されている技能者情報を共同利用することに同意します。</t>
    <rPh sb="0" eb="2">
      <t>ヨウシキ</t>
    </rPh>
    <rPh sb="6" eb="8">
      <t>キサイ</t>
    </rPh>
    <phoneticPr fontId="1"/>
  </si>
  <si>
    <t>建設ｷｬﾘｱｱｯﾌﾟｼｽﾃﾑ運営主体：(一財)建設業振興基金 御中</t>
    <phoneticPr fontId="1"/>
  </si>
  <si>
    <t>印</t>
    <rPh sb="0" eb="1">
      <t>イン</t>
    </rPh>
    <phoneticPr fontId="1"/>
  </si>
  <si>
    <r>
      <rPr>
        <sz val="9"/>
        <color theme="1"/>
        <rFont val="游ゴシック"/>
        <family val="3"/>
        <charset val="128"/>
        <scheme val="minor"/>
      </rPr>
      <t>御社の</t>
    </r>
    <r>
      <rPr>
        <sz val="12"/>
        <color theme="1"/>
        <rFont val="游ゴシック"/>
        <family val="3"/>
        <charset val="128"/>
        <scheme val="minor"/>
      </rPr>
      <t xml:space="preserve">
</t>
    </r>
    <r>
      <rPr>
        <sz val="11"/>
        <color theme="1"/>
        <rFont val="游ゴシック"/>
        <family val="3"/>
        <charset val="128"/>
        <scheme val="minor"/>
      </rPr>
      <t>担当者名</t>
    </r>
    <rPh sb="0" eb="2">
      <t>オンシャ</t>
    </rPh>
    <rPh sb="4" eb="8">
      <t>タントウシャメイ</t>
    </rPh>
    <phoneticPr fontId="1"/>
  </si>
  <si>
    <t>〒１７０－００１３</t>
    <phoneticPr fontId="1"/>
  </si>
  <si>
    <t>東京都豊島区東池袋4-8-8</t>
    <rPh sb="0" eb="3">
      <t>トウキョウト</t>
    </rPh>
    <rPh sb="3" eb="5">
      <t>トシマ</t>
    </rPh>
    <rPh sb="5" eb="6">
      <t>ク</t>
    </rPh>
    <rPh sb="6" eb="7">
      <t>ヒガシ</t>
    </rPh>
    <rPh sb="7" eb="9">
      <t>イケブクロ</t>
    </rPh>
    <phoneticPr fontId="1"/>
  </si>
  <si>
    <t>東池袋パークビル5階</t>
    <rPh sb="0" eb="1">
      <t>ヒガシ</t>
    </rPh>
    <rPh sb="1" eb="3">
      <t>イケブクロ</t>
    </rPh>
    <rPh sb="9" eb="10">
      <t>カイ</t>
    </rPh>
    <phoneticPr fontId="1"/>
  </si>
  <si>
    <t>　　　年　　　　　　月　　　　　　日送信</t>
    <rPh sb="3" eb="4">
      <t>ネン</t>
    </rPh>
    <rPh sb="10" eb="11">
      <t>ツキ</t>
    </rPh>
    <rPh sb="17" eb="18">
      <t>ニチ</t>
    </rPh>
    <rPh sb="18" eb="20">
      <t>ソウシン</t>
    </rPh>
    <phoneticPr fontId="1"/>
  </si>
  <si>
    <t>一般社団法人四国建設躯体工事業連合会</t>
    <rPh sb="0" eb="2">
      <t>イッパン</t>
    </rPh>
    <rPh sb="2" eb="4">
      <t>シャダン</t>
    </rPh>
    <rPh sb="4" eb="6">
      <t>ホウジン</t>
    </rPh>
    <rPh sb="6" eb="8">
      <t>シコク</t>
    </rPh>
    <rPh sb="8" eb="10">
      <t>ケンセツ</t>
    </rPh>
    <rPh sb="12" eb="15">
      <t>コウジギョウ</t>
    </rPh>
    <rPh sb="15" eb="18">
      <t>レンゴウカイ</t>
    </rPh>
    <phoneticPr fontId="2"/>
  </si>
  <si>
    <t>北海道建設躯体工事業協同組合</t>
    <rPh sb="0" eb="3">
      <t>ホッカイドウ</t>
    </rPh>
    <rPh sb="3" eb="5">
      <t>ケンセツ</t>
    </rPh>
    <rPh sb="5" eb="7">
      <t>クタイ</t>
    </rPh>
    <rPh sb="7" eb="10">
      <t>コウジギョウ</t>
    </rPh>
    <rPh sb="10" eb="12">
      <t>キョウドウ</t>
    </rPh>
    <rPh sb="12" eb="14">
      <t>クミアイ</t>
    </rPh>
    <phoneticPr fontId="2"/>
  </si>
  <si>
    <t>北海道建設躯体工事業協同組合</t>
    <rPh sb="0" eb="3">
      <t>ホッカイドウ</t>
    </rPh>
    <rPh sb="3" eb="5">
      <t>ケンセツ</t>
    </rPh>
    <rPh sb="5" eb="7">
      <t>クタイ</t>
    </rPh>
    <rPh sb="7" eb="10">
      <t>コウジギョウ</t>
    </rPh>
    <rPh sb="10" eb="12">
      <t>キョウドウ</t>
    </rPh>
    <rPh sb="12" eb="14">
      <t>クミアイ</t>
    </rPh>
    <phoneticPr fontId="71"/>
  </si>
  <si>
    <t>一般社団法人四国建設躯体工事業連合会</t>
    <rPh sb="0" eb="2">
      <t>イッパン</t>
    </rPh>
    <rPh sb="2" eb="4">
      <t>シャダン</t>
    </rPh>
    <rPh sb="4" eb="6">
      <t>ホウジン</t>
    </rPh>
    <rPh sb="6" eb="8">
      <t>シコク</t>
    </rPh>
    <rPh sb="8" eb="10">
      <t>ケンセツ</t>
    </rPh>
    <rPh sb="12" eb="15">
      <t>コウジギョウ</t>
    </rPh>
    <rPh sb="15" eb="18">
      <t>レンゴウカイ</t>
    </rPh>
    <phoneticPr fontId="71"/>
  </si>
  <si>
    <t>【注意】
「レベル４」申請の場合、「レベル３・２」の保有資格要件も達成していることが必要です（詳しくは、右上の注意事項を参照ください）。
※「玉掛技能講習」、「職長・安全衛生責任者講習＜職長+安責＞」および「✓の資格のいずれか1つ」は必須です。</t>
    <rPh sb="1" eb="3">
      <t>チュウイ</t>
    </rPh>
    <rPh sb="11" eb="13">
      <t>シンセイ</t>
    </rPh>
    <rPh sb="14" eb="16">
      <t>バアイ</t>
    </rPh>
    <rPh sb="26" eb="28">
      <t>ホユウ</t>
    </rPh>
    <rPh sb="28" eb="30">
      <t>シカク</t>
    </rPh>
    <rPh sb="30" eb="32">
      <t>ヨウケン</t>
    </rPh>
    <rPh sb="33" eb="35">
      <t>タッセイ</t>
    </rPh>
    <rPh sb="42" eb="44">
      <t>ヒツヨウ</t>
    </rPh>
    <rPh sb="47" eb="48">
      <t>クワ</t>
    </rPh>
    <rPh sb="52" eb="54">
      <t>ミギウエ</t>
    </rPh>
    <rPh sb="55" eb="57">
      <t>チュウイ</t>
    </rPh>
    <rPh sb="57" eb="59">
      <t>ジコウ</t>
    </rPh>
    <rPh sb="60" eb="62">
      <t>サンショウ</t>
    </rPh>
    <rPh sb="94" eb="96">
      <t>ショクチョウ</t>
    </rPh>
    <rPh sb="107" eb="109">
      <t>シカク</t>
    </rPh>
    <rPh sb="118" eb="120">
      <t>ヒッス</t>
    </rPh>
    <phoneticPr fontId="1"/>
  </si>
  <si>
    <t>【注意】
「レベル３」申請の場合、「レベル２」の保有資格要件も達成していることが必要です（詳しくは、右上の注意事項を参照ください）。
※「玉掛技能講習」、「職長・安全衛生責任者講習＜職長+安責＞」および「✓の資格のいずれか1つ」は必須です。</t>
    <rPh sb="1" eb="3">
      <t>チュウイ</t>
    </rPh>
    <rPh sb="11" eb="13">
      <t>シンセイ</t>
    </rPh>
    <rPh sb="14" eb="16">
      <t>バアイ</t>
    </rPh>
    <rPh sb="24" eb="26">
      <t>ホユウ</t>
    </rPh>
    <rPh sb="26" eb="28">
      <t>シカク</t>
    </rPh>
    <rPh sb="28" eb="30">
      <t>ヨウケン</t>
    </rPh>
    <rPh sb="31" eb="33">
      <t>タッセイ</t>
    </rPh>
    <rPh sb="40" eb="42">
      <t>ヒツヨウ</t>
    </rPh>
    <rPh sb="45" eb="46">
      <t>クワ</t>
    </rPh>
    <rPh sb="50" eb="52">
      <t>ミギウエ</t>
    </rPh>
    <rPh sb="53" eb="55">
      <t>チュウイ</t>
    </rPh>
    <rPh sb="55" eb="57">
      <t>ジコウ</t>
    </rPh>
    <rPh sb="58" eb="60">
      <t>サンショウ</t>
    </rPh>
    <rPh sb="92" eb="94">
      <t>ショクチョウ</t>
    </rPh>
    <phoneticPr fontId="1"/>
  </si>
  <si>
    <r>
      <t>・職長・安全衛生責任者講習</t>
    </r>
    <r>
      <rPr>
        <sz val="10"/>
        <color rgb="FFFF0000"/>
        <rFont val="ＭＳ Ｐゴシック"/>
        <family val="3"/>
        <charset val="128"/>
      </rPr>
      <t>＜職長+安責＞</t>
    </r>
    <rPh sb="14" eb="16">
      <t>ショクチョウ</t>
    </rPh>
    <rPh sb="17" eb="18">
      <t>ヤス</t>
    </rPh>
    <rPh sb="18" eb="19">
      <t>セキ</t>
    </rPh>
    <phoneticPr fontId="1"/>
  </si>
  <si>
    <r>
      <t>※いずれのレベルも「・玉掛技能講習」「・職長・安全衛生責任者講習</t>
    </r>
    <r>
      <rPr>
        <sz val="11"/>
        <color rgb="FFFF0000"/>
        <rFont val="ＭＳ Ｐゴシック"/>
        <family val="3"/>
        <charset val="128"/>
      </rPr>
      <t>＜職長+安責＞</t>
    </r>
    <r>
      <rPr>
        <sz val="11"/>
        <color theme="1"/>
        <rFont val="ＭＳ Ｐゴシック"/>
        <family val="3"/>
        <charset val="128"/>
      </rPr>
      <t>」+「✓の資格（1つ以上）」は必須です。</t>
    </r>
    <rPh sb="33" eb="35">
      <t>ショクチョウ</t>
    </rPh>
    <rPh sb="36" eb="37">
      <t>ヤス</t>
    </rPh>
    <rPh sb="37" eb="38">
      <t>セキ</t>
    </rPh>
    <rPh sb="44" eb="46">
      <t>シカク</t>
    </rPh>
    <rPh sb="49" eb="51">
      <t>イジョウ</t>
    </rPh>
    <rPh sb="54" eb="56">
      <t>ヒッス</t>
    </rPh>
    <phoneticPr fontId="1"/>
  </si>
  <si>
    <t>「CCUSの保有資格部分」の画面コピー</t>
    <rPh sb="6" eb="8">
      <t>ホユウ</t>
    </rPh>
    <rPh sb="8" eb="10">
      <t>シカク</t>
    </rPh>
    <rPh sb="10" eb="12">
      <t>ブブン</t>
    </rPh>
    <rPh sb="14" eb="16">
      <t>ガメン</t>
    </rPh>
    <phoneticPr fontId="1"/>
  </si>
  <si>
    <t>一般社団法人東海建設躯体工業会</t>
    <rPh sb="6" eb="8">
      <t>トウカイ</t>
    </rPh>
    <rPh sb="8" eb="10">
      <t>ケンセツ</t>
    </rPh>
    <rPh sb="11" eb="12">
      <t>タイ</t>
    </rPh>
    <rPh sb="12" eb="15">
      <t>コウギョウカイ</t>
    </rPh>
    <phoneticPr fontId="71"/>
  </si>
  <si>
    <t>一般社団法人東海建設躯体工業会</t>
    <rPh sb="0" eb="2">
      <t>イッパン</t>
    </rPh>
    <rPh sb="2" eb="4">
      <t>シャダン</t>
    </rPh>
    <rPh sb="4" eb="6">
      <t>ホウジン</t>
    </rPh>
    <rPh sb="6" eb="8">
      <t>トウカイ</t>
    </rPh>
    <rPh sb="8" eb="10">
      <t>ケンセツ</t>
    </rPh>
    <rPh sb="11" eb="12">
      <t>タイ</t>
    </rPh>
    <rPh sb="12" eb="15">
      <t>コウギョウカイ</t>
    </rPh>
    <phoneticPr fontId="2"/>
  </si>
  <si>
    <t>令和4年</t>
    <rPh sb="0" eb="2">
      <t>レイワ</t>
    </rPh>
    <rPh sb="3" eb="4">
      <t>ネン</t>
    </rPh>
    <phoneticPr fontId="1"/>
  </si>
  <si>
    <t>令和5年</t>
    <rPh sb="0" eb="2">
      <t>レイワ</t>
    </rPh>
    <rPh sb="3" eb="4">
      <t>ネン</t>
    </rPh>
    <phoneticPr fontId="1"/>
  </si>
  <si>
    <t>令和6年</t>
    <rPh sb="0" eb="2">
      <t>レイワ</t>
    </rPh>
    <rPh sb="3" eb="4">
      <t>ネン</t>
    </rPh>
    <phoneticPr fontId="1"/>
  </si>
  <si>
    <r>
      <rPr>
        <b/>
        <sz val="12"/>
        <color rgb="FF0070C0"/>
        <rFont val="ＭＳ Ｐゴシック"/>
        <family val="3"/>
        <charset val="128"/>
      </rPr>
      <t xml:space="preserve">
【経歴証明が可能な期間】
</t>
    </r>
    <r>
      <rPr>
        <sz val="12"/>
        <color rgb="FFFF0000"/>
        <rFont val="ＭＳ Ｐゴシック"/>
        <family val="3"/>
        <charset val="128"/>
      </rPr>
      <t>事業主等による経歴証明
による証明が可能な期間は、
　</t>
    </r>
    <r>
      <rPr>
        <b/>
        <sz val="12"/>
        <color rgb="FFFF0000"/>
        <rFont val="ＭＳ Ｐゴシック"/>
        <family val="3"/>
        <charset val="128"/>
      </rPr>
      <t>令和6（2024）年3月末まで</t>
    </r>
    <r>
      <rPr>
        <sz val="12"/>
        <color rgb="FFFF0000"/>
        <rFont val="ＭＳ Ｐゴシック"/>
        <family val="3"/>
        <charset val="128"/>
      </rPr>
      <t xml:space="preserve">
と規定されております。</t>
    </r>
    <r>
      <rPr>
        <sz val="12"/>
        <color theme="1"/>
        <rFont val="ＭＳ Ｐゴシック"/>
        <family val="3"/>
        <charset val="128"/>
      </rPr>
      <t xml:space="preserve">
</t>
    </r>
    <r>
      <rPr>
        <b/>
        <sz val="12"/>
        <color rgb="FF0070C0"/>
        <rFont val="ＭＳ Ｐゴシック"/>
        <family val="3"/>
        <charset val="128"/>
      </rPr>
      <t xml:space="preserve">
【経験年数の入力方法】</t>
    </r>
    <r>
      <rPr>
        <sz val="12"/>
        <color theme="1"/>
        <rFont val="ＭＳ Ｐゴシック"/>
        <family val="3"/>
        <charset val="128"/>
      </rPr>
      <t xml:space="preserve">
就労期間</t>
    </r>
    <r>
      <rPr>
        <sz val="10"/>
        <color theme="1"/>
        <rFont val="ＭＳ Ｐゴシック"/>
        <family val="3"/>
        <charset val="128"/>
      </rPr>
      <t>（網掛け部分）</t>
    </r>
    <r>
      <rPr>
        <sz val="12"/>
        <color theme="1"/>
        <rFont val="ＭＳ Ｐゴシック"/>
        <family val="3"/>
        <charset val="128"/>
      </rPr>
      <t xml:space="preserve">を
</t>
    </r>
    <r>
      <rPr>
        <b/>
        <sz val="12"/>
        <color rgb="FFFF0000"/>
        <rFont val="ＭＳ Ｐゴシック"/>
        <family val="3"/>
        <charset val="128"/>
      </rPr>
      <t>「西暦」</t>
    </r>
    <r>
      <rPr>
        <b/>
        <sz val="10"/>
        <color rgb="FFFF0000"/>
        <rFont val="ＭＳ Ｐゴシック"/>
        <family val="3"/>
        <charset val="128"/>
      </rPr>
      <t>(半角数字</t>
    </r>
    <r>
      <rPr>
        <b/>
        <sz val="12"/>
        <color rgb="FFFF0000"/>
        <rFont val="ＭＳ Ｐゴシック"/>
        <family val="3"/>
        <charset val="128"/>
      </rPr>
      <t xml:space="preserve">)で入力
</t>
    </r>
    <r>
      <rPr>
        <sz val="12"/>
        <color theme="1"/>
        <rFont val="ＭＳ Ｐゴシック"/>
        <family val="3"/>
        <charset val="128"/>
      </rPr>
      <t>いただくと、経験年数は
自動計算されます。
&lt;入力例&gt;
■「平成25年4月」の場合　　
　　↓
■</t>
    </r>
    <r>
      <rPr>
        <b/>
        <sz val="12"/>
        <color rgb="FFFF0000"/>
        <rFont val="ＭＳ Ｐゴシック"/>
        <family val="3"/>
        <charset val="128"/>
      </rPr>
      <t>「2013/4」</t>
    </r>
    <r>
      <rPr>
        <sz val="12"/>
        <color rgb="FFFF0000"/>
        <rFont val="ＭＳ Ｐゴシック"/>
        <family val="3"/>
        <charset val="128"/>
      </rPr>
      <t xml:space="preserve">と入力
</t>
    </r>
    <rPh sb="2" eb="4">
      <t>ケイレキ</t>
    </rPh>
    <rPh sb="4" eb="6">
      <t>ショウメイ</t>
    </rPh>
    <rPh sb="7" eb="9">
      <t>カノウ</t>
    </rPh>
    <rPh sb="10" eb="12">
      <t>キカン</t>
    </rPh>
    <rPh sb="15" eb="18">
      <t>ジギョウヌシ</t>
    </rPh>
    <rPh sb="18" eb="19">
      <t>トウ</t>
    </rPh>
    <rPh sb="22" eb="24">
      <t>ケイレキ</t>
    </rPh>
    <rPh sb="24" eb="26">
      <t>ショウメイ</t>
    </rPh>
    <rPh sb="30" eb="32">
      <t>ショウメイ</t>
    </rPh>
    <rPh sb="33" eb="35">
      <t>カノウ</t>
    </rPh>
    <rPh sb="36" eb="38">
      <t>キカン</t>
    </rPh>
    <rPh sb="42" eb="44">
      <t>レイワ</t>
    </rPh>
    <rPh sb="51" eb="52">
      <t>ネン</t>
    </rPh>
    <rPh sb="53" eb="54">
      <t>ツキ</t>
    </rPh>
    <rPh sb="54" eb="55">
      <t>マツ</t>
    </rPh>
    <rPh sb="59" eb="61">
      <t>キテイ</t>
    </rPh>
    <rPh sb="73" eb="75">
      <t>ケイケン</t>
    </rPh>
    <rPh sb="75" eb="77">
      <t>ネンスウ</t>
    </rPh>
    <rPh sb="78" eb="80">
      <t>ニュウリョク</t>
    </rPh>
    <rPh sb="80" eb="82">
      <t>ホウホウ</t>
    </rPh>
    <rPh sb="85" eb="87">
      <t>シュウロウ</t>
    </rPh>
    <rPh sb="87" eb="89">
      <t>キカン</t>
    </rPh>
    <rPh sb="90" eb="92">
      <t>アミカ</t>
    </rPh>
    <rPh sb="93" eb="95">
      <t>ブブン</t>
    </rPh>
    <rPh sb="99" eb="101">
      <t>セイレキ</t>
    </rPh>
    <rPh sb="103" eb="105">
      <t>ハンカク</t>
    </rPh>
    <rPh sb="105" eb="107">
      <t>スウジ</t>
    </rPh>
    <rPh sb="109" eb="111">
      <t>ニュウリョク</t>
    </rPh>
    <rPh sb="118" eb="120">
      <t>ケイケン</t>
    </rPh>
    <rPh sb="120" eb="122">
      <t>ネンスウ</t>
    </rPh>
    <rPh sb="124" eb="126">
      <t>ジドウ</t>
    </rPh>
    <rPh sb="126" eb="128">
      <t>ケイサン</t>
    </rPh>
    <rPh sb="136" eb="138">
      <t>ニュウリョク</t>
    </rPh>
    <rPh sb="138" eb="139">
      <t>レイ</t>
    </rPh>
    <rPh sb="143" eb="145">
      <t>ヘイセイ</t>
    </rPh>
    <rPh sb="147" eb="148">
      <t>ネン</t>
    </rPh>
    <rPh sb="149" eb="150">
      <t>ツキ</t>
    </rPh>
    <rPh sb="152" eb="154">
      <t>バアイ</t>
    </rPh>
    <rPh sb="171" eb="173">
      <t>ニュウリョク</t>
    </rPh>
    <phoneticPr fontId="1"/>
  </si>
  <si>
    <t>【「年数」換算について】</t>
    <rPh sb="2" eb="4">
      <t>ネンスウ</t>
    </rPh>
    <rPh sb="5" eb="7">
      <t>カンザン</t>
    </rPh>
    <phoneticPr fontId="1"/>
  </si>
  <si>
    <t>CCUS蓄積の就業日数は、「215日を1年」として就業年数に換算されます（国交省ガイドラインより）。</t>
    <rPh sb="4" eb="6">
      <t>チクセキ</t>
    </rPh>
    <rPh sb="7" eb="9">
      <t>シュウギョウ</t>
    </rPh>
    <rPh sb="9" eb="11">
      <t>ニッスウ</t>
    </rPh>
    <rPh sb="17" eb="18">
      <t>ニチ</t>
    </rPh>
    <rPh sb="20" eb="21">
      <t>ネン</t>
    </rPh>
    <rPh sb="25" eb="27">
      <t>シュウギョウ</t>
    </rPh>
    <rPh sb="27" eb="29">
      <t>ネンスウ</t>
    </rPh>
    <rPh sb="30" eb="32">
      <t>カンザン</t>
    </rPh>
    <rPh sb="37" eb="40">
      <t>コッコウショウ</t>
    </rPh>
    <phoneticPr fontId="1"/>
  </si>
  <si>
    <t>様式2</t>
    <rPh sb="0" eb="2">
      <t>ヨウシキ</t>
    </rPh>
    <phoneticPr fontId="1"/>
  </si>
  <si>
    <t>判定対象経験年数</t>
    <phoneticPr fontId="1"/>
  </si>
  <si>
    <t>全　体</t>
    <rPh sb="0" eb="1">
      <t>ゼン</t>
    </rPh>
    <rPh sb="2" eb="3">
      <t>カラダ</t>
    </rPh>
    <phoneticPr fontId="1"/>
  </si>
  <si>
    <t>+</t>
    <phoneticPr fontId="1"/>
  </si>
  <si>
    <t>=</t>
    <phoneticPr fontId="1"/>
  </si>
  <si>
    <t>職　長</t>
    <rPh sb="0" eb="1">
      <t>ショク</t>
    </rPh>
    <rPh sb="2" eb="3">
      <t>チョウ</t>
    </rPh>
    <phoneticPr fontId="1"/>
  </si>
  <si>
    <t>班　長</t>
    <rPh sb="0" eb="1">
      <t>ハン</t>
    </rPh>
    <rPh sb="2" eb="3">
      <t>チョウ</t>
    </rPh>
    <phoneticPr fontId="1"/>
  </si>
  <si>
    <t>※経歴証明書の期間との合算方法(含.小数点以下の処理)も国交省ガイドラインによる</t>
    <rPh sb="1" eb="3">
      <t>ケイレキ</t>
    </rPh>
    <rPh sb="3" eb="5">
      <t>ショウメイ</t>
    </rPh>
    <rPh sb="5" eb="6">
      <t>ショ</t>
    </rPh>
    <rPh sb="7" eb="9">
      <t>キカン</t>
    </rPh>
    <rPh sb="11" eb="13">
      <t>ガッサン</t>
    </rPh>
    <rPh sb="13" eb="15">
      <t>ホウホウ</t>
    </rPh>
    <rPh sb="16" eb="17">
      <t>フク</t>
    </rPh>
    <rPh sb="18" eb="21">
      <t>ショウスウテン</t>
    </rPh>
    <rPh sb="21" eb="23">
      <t>イカ</t>
    </rPh>
    <rPh sb="24" eb="26">
      <t>ショリ</t>
    </rPh>
    <rPh sb="28" eb="30">
      <t>コッコウ</t>
    </rPh>
    <rPh sb="30" eb="31">
      <t>ショウ</t>
    </rPh>
    <phoneticPr fontId="1"/>
  </si>
  <si>
    <t>従って、この「新様式3」の就業日数を加算する場合の「判定対象経験年数」は次のとおりとなります。</t>
    <rPh sb="0" eb="1">
      <t>シタガ</t>
    </rPh>
    <rPh sb="7" eb="8">
      <t>シン</t>
    </rPh>
    <rPh sb="8" eb="10">
      <t>ヨウシキ</t>
    </rPh>
    <rPh sb="13" eb="15">
      <t>シュウギョウ</t>
    </rPh>
    <rPh sb="15" eb="17">
      <t>ニッスウ</t>
    </rPh>
    <rPh sb="18" eb="20">
      <t>カサン</t>
    </rPh>
    <rPh sb="22" eb="24">
      <t>バアイ</t>
    </rPh>
    <rPh sb="26" eb="28">
      <t>ハンテイ</t>
    </rPh>
    <rPh sb="28" eb="30">
      <t>タイショウ</t>
    </rPh>
    <rPh sb="30" eb="32">
      <t>ケイケン</t>
    </rPh>
    <rPh sb="32" eb="34">
      <t>ネンスウ</t>
    </rPh>
    <rPh sb="36" eb="37">
      <t>ツギ</t>
    </rPh>
    <phoneticPr fontId="1"/>
  </si>
  <si>
    <t>【申請をするレベル】</t>
    <phoneticPr fontId="1"/>
  </si>
  <si>
    <t>現在のレベル</t>
    <rPh sb="0" eb="2">
      <t>ゲンザイ</t>
    </rPh>
    <phoneticPr fontId="1"/>
  </si>
  <si>
    <t>レベル２（青）</t>
    <rPh sb="5" eb="6">
      <t>アオ</t>
    </rPh>
    <phoneticPr fontId="1"/>
  </si>
  <si>
    <t>現レベル</t>
    <rPh sb="0" eb="1">
      <t>ゲン</t>
    </rPh>
    <phoneticPr fontId="1"/>
  </si>
  <si>
    <t>レベル１（白）</t>
    <rPh sb="5" eb="6">
      <t>シロ</t>
    </rPh>
    <phoneticPr fontId="1"/>
  </si>
  <si>
    <t>レベル３（銀）</t>
    <rPh sb="5" eb="6">
      <t>ギン</t>
    </rPh>
    <phoneticPr fontId="1"/>
  </si>
  <si>
    <t>レベル４（金）</t>
    <rPh sb="5" eb="6">
      <t>キン</t>
    </rPh>
    <phoneticPr fontId="1"/>
  </si>
  <si>
    <t>CCUS蓄積日数(新様式３)による経験年数（2024/4以降）</t>
    <rPh sb="4" eb="6">
      <t>チクセキ</t>
    </rPh>
    <rPh sb="6" eb="8">
      <t>ニッスウ</t>
    </rPh>
    <rPh sb="9" eb="10">
      <t>シン</t>
    </rPh>
    <rPh sb="10" eb="12">
      <t>ヨウシキ</t>
    </rPh>
    <rPh sb="17" eb="19">
      <t>ケイケン</t>
    </rPh>
    <rPh sb="19" eb="21">
      <t>ネンスウ</t>
    </rPh>
    <rPh sb="28" eb="30">
      <t>イコウ</t>
    </rPh>
    <phoneticPr fontId="1"/>
  </si>
  <si>
    <t>経歴証明書(様式２)による経験年数（2024/3迄の期間）</t>
    <rPh sb="0" eb="2">
      <t>ケイレキ</t>
    </rPh>
    <rPh sb="2" eb="4">
      <t>ショウメイ</t>
    </rPh>
    <rPh sb="4" eb="5">
      <t>ショ</t>
    </rPh>
    <rPh sb="6" eb="8">
      <t>ヨウシキ</t>
    </rPh>
    <rPh sb="13" eb="15">
      <t>ケイケン</t>
    </rPh>
    <rPh sb="15" eb="17">
      <t>ネンスウ</t>
    </rPh>
    <rPh sb="24" eb="25">
      <t>マデ</t>
    </rPh>
    <rPh sb="26" eb="28">
      <t>キカン</t>
    </rPh>
    <phoneticPr fontId="1"/>
  </si>
  <si>
    <r>
      <t>　会員とは、日本躯体の次の8つの構成団体のいずれかの会員企業</t>
    </r>
    <r>
      <rPr>
        <sz val="10"/>
        <color theme="1"/>
        <rFont val="游ゴシック"/>
        <family val="3"/>
        <charset val="128"/>
      </rPr>
      <t>(賛助・特定会員を含む)</t>
    </r>
    <r>
      <rPr>
        <sz val="12"/>
        <color theme="1"/>
        <rFont val="游ゴシック"/>
        <family val="3"/>
        <charset val="128"/>
      </rPr>
      <t>を指します。</t>
    </r>
    <rPh sb="1" eb="3">
      <t>カイイン</t>
    </rPh>
    <rPh sb="6" eb="8">
      <t>ニホン</t>
    </rPh>
    <rPh sb="8" eb="10">
      <t>クタイ</t>
    </rPh>
    <rPh sb="11" eb="12">
      <t>ツギ</t>
    </rPh>
    <rPh sb="16" eb="18">
      <t>コウセイ</t>
    </rPh>
    <rPh sb="18" eb="20">
      <t>ダンタイ</t>
    </rPh>
    <rPh sb="26" eb="28">
      <t>カイイン</t>
    </rPh>
    <rPh sb="28" eb="30">
      <t>キギョウ</t>
    </rPh>
    <rPh sb="31" eb="33">
      <t>サンジョ</t>
    </rPh>
    <rPh sb="34" eb="36">
      <t>トクテイ</t>
    </rPh>
    <rPh sb="36" eb="38">
      <t>カイイン</t>
    </rPh>
    <rPh sb="39" eb="40">
      <t>フク</t>
    </rPh>
    <rPh sb="43" eb="44">
      <t>サ</t>
    </rPh>
    <phoneticPr fontId="4"/>
  </si>
  <si>
    <r>
      <t>※この書面(新様式3)は、2024年4月1日 以降 の経験を証明するものですが、
　</t>
    </r>
    <r>
      <rPr>
        <b/>
        <u/>
        <sz val="11"/>
        <color rgb="FFFF0000"/>
        <rFont val="游ゴシック"/>
        <family val="3"/>
        <charset val="128"/>
        <scheme val="minor"/>
      </rPr>
      <t>「様式2」の経験年数では申請レベルの基準を満たさない場合に限り</t>
    </r>
    <r>
      <rPr>
        <b/>
        <sz val="11"/>
        <color theme="1"/>
        <rFont val="游ゴシック"/>
        <family val="3"/>
        <charset val="128"/>
        <scheme val="minor"/>
      </rPr>
      <t>作成してください。</t>
    </r>
    <rPh sb="3" eb="5">
      <t>ショメン</t>
    </rPh>
    <rPh sb="6" eb="7">
      <t>シン</t>
    </rPh>
    <rPh sb="7" eb="9">
      <t>ヨウシキ</t>
    </rPh>
    <rPh sb="17" eb="18">
      <t>ネン</t>
    </rPh>
    <rPh sb="19" eb="20">
      <t>ツキ</t>
    </rPh>
    <rPh sb="21" eb="22">
      <t>ニチ</t>
    </rPh>
    <rPh sb="23" eb="25">
      <t>イコウ</t>
    </rPh>
    <rPh sb="27" eb="29">
      <t>ケイケン</t>
    </rPh>
    <rPh sb="30" eb="32">
      <t>ショウメイ</t>
    </rPh>
    <rPh sb="43" eb="45">
      <t>ヨウシキ</t>
    </rPh>
    <rPh sb="48" eb="50">
      <t>ケイケン</t>
    </rPh>
    <rPh sb="50" eb="52">
      <t>ネンスウ</t>
    </rPh>
    <rPh sb="54" eb="56">
      <t>シンセイ</t>
    </rPh>
    <rPh sb="60" eb="62">
      <t>キジュン</t>
    </rPh>
    <rPh sb="63" eb="64">
      <t>ミ</t>
    </rPh>
    <rPh sb="68" eb="70">
      <t>バアイ</t>
    </rPh>
    <rPh sb="71" eb="72">
      <t>カギ</t>
    </rPh>
    <rPh sb="73" eb="75">
      <t>サクセイ</t>
    </rPh>
    <phoneticPr fontId="1"/>
  </si>
  <si>
    <t>旧様式3の転送データ</t>
    <rPh sb="0" eb="1">
      <t>キュウ</t>
    </rPh>
    <rPh sb="1" eb="3">
      <t>ヨウシキ</t>
    </rPh>
    <rPh sb="5" eb="7">
      <t>テンソウ</t>
    </rPh>
    <phoneticPr fontId="1"/>
  </si>
  <si>
    <t>新様式3
全体日数</t>
    <rPh sb="0" eb="1">
      <t>シン</t>
    </rPh>
    <rPh sb="1" eb="3">
      <t>ヨウシキ</t>
    </rPh>
    <rPh sb="5" eb="7">
      <t>ゼンタイ</t>
    </rPh>
    <rPh sb="7" eb="9">
      <t>ニッスウ</t>
    </rPh>
    <phoneticPr fontId="1"/>
  </si>
  <si>
    <t>新様式3
職長日数</t>
    <rPh sb="0" eb="1">
      <t>シン</t>
    </rPh>
    <rPh sb="1" eb="3">
      <t>ヨウシキ</t>
    </rPh>
    <rPh sb="5" eb="7">
      <t>ショクチョウ</t>
    </rPh>
    <rPh sb="7" eb="9">
      <t>ニッスウ</t>
    </rPh>
    <phoneticPr fontId="1"/>
  </si>
  <si>
    <t>新様式3
班長日数</t>
    <rPh sb="0" eb="1">
      <t>シン</t>
    </rPh>
    <rPh sb="1" eb="3">
      <t>ヨウシキ</t>
    </rPh>
    <rPh sb="5" eb="7">
      <t>ハンチョウ</t>
    </rPh>
    <rPh sb="7" eb="9">
      <t>ニッスウ</t>
    </rPh>
    <phoneticPr fontId="1"/>
  </si>
  <si>
    <t>全体
合計月数</t>
    <rPh sb="0" eb="2">
      <t>ゼンタイ</t>
    </rPh>
    <rPh sb="3" eb="5">
      <t>ゴウケイ</t>
    </rPh>
    <rPh sb="5" eb="6">
      <t>ツキ</t>
    </rPh>
    <rPh sb="6" eb="7">
      <t>スウ</t>
    </rPh>
    <phoneticPr fontId="1"/>
  </si>
  <si>
    <t>職長
合計月数</t>
    <rPh sb="0" eb="2">
      <t>ショクチョウ</t>
    </rPh>
    <rPh sb="3" eb="5">
      <t>ゴウケイ</t>
    </rPh>
    <rPh sb="5" eb="6">
      <t>ツキ</t>
    </rPh>
    <rPh sb="6" eb="7">
      <t>スウ</t>
    </rPh>
    <phoneticPr fontId="1"/>
  </si>
  <si>
    <t>班長
合計月数</t>
    <rPh sb="0" eb="2">
      <t>ハンチョウ</t>
    </rPh>
    <rPh sb="3" eb="5">
      <t>ゴウケイ</t>
    </rPh>
    <rPh sb="5" eb="6">
      <t>ツキ</t>
    </rPh>
    <rPh sb="6" eb="7">
      <t>スウ</t>
    </rPh>
    <phoneticPr fontId="1"/>
  </si>
  <si>
    <t>・職長・安全衛生責任者講習〈職長+安責〉</t>
  </si>
  <si>
    <t>60011または60001+60005</t>
    <phoneticPr fontId="1"/>
  </si>
  <si>
    <t>・職長・安全衛生責任者講習〈職長+安責〉</t>
    <phoneticPr fontId="1"/>
  </si>
  <si>
    <r>
      <t>≪レベル２に必要な資格要件≫-------------------------------
①次の2つの資格</t>
    </r>
    <r>
      <rPr>
        <u/>
        <sz val="11"/>
        <color theme="1"/>
        <rFont val="游ゴシック"/>
        <family val="3"/>
        <charset val="128"/>
        <scheme val="minor"/>
      </rPr>
      <t>(両方)</t>
    </r>
    <r>
      <rPr>
        <sz val="11"/>
        <color theme="1"/>
        <rFont val="游ゴシック"/>
        <family val="2"/>
        <charset val="128"/>
        <scheme val="minor"/>
      </rPr>
      <t xml:space="preserve">を保有していること
　・玉掛技能講習
　・職長・安全衛生責任者講習〈職長+安責〉
</t>
    </r>
    <r>
      <rPr>
        <u/>
        <sz val="11"/>
        <color theme="1"/>
        <rFont val="游ゴシック"/>
        <family val="3"/>
        <charset val="128"/>
        <scheme val="minor"/>
      </rPr>
      <t xml:space="preserve">かつ
</t>
    </r>
    <r>
      <rPr>
        <sz val="11"/>
        <color theme="1"/>
        <rFont val="游ゴシック"/>
        <family val="2"/>
        <charset val="128"/>
        <scheme val="minor"/>
      </rPr>
      <t xml:space="preserve">
②下記資格のうち、</t>
    </r>
    <r>
      <rPr>
        <u/>
        <sz val="11"/>
        <color theme="1"/>
        <rFont val="游ゴシック"/>
        <family val="3"/>
        <charset val="128"/>
        <scheme val="minor"/>
      </rPr>
      <t>いずれか(１つ以上)</t>
    </r>
    <r>
      <rPr>
        <sz val="11"/>
        <color theme="1"/>
        <rFont val="游ゴシック"/>
        <family val="3"/>
        <charset val="128"/>
        <scheme val="minor"/>
      </rPr>
      <t>を</t>
    </r>
    <r>
      <rPr>
        <sz val="11"/>
        <color theme="1"/>
        <rFont val="游ゴシック"/>
        <family val="2"/>
        <charset val="128"/>
        <scheme val="minor"/>
      </rPr>
      <t>保有していること
　✓建築物等の鉄骨の組立て等作業主任者技能講習
　✓足場の組立て等作業主任者技能講習
　✓小型移動式クレーン運転技能講習
　✓高所作業車運転技能講習
　✓ガス溶接技能講習
　✓型枠支保工の組立て等作業主任者技能講習
　✓地山の掘削・土止め支保工作業主任者技能講習
　✓木造建築物の組立て等作業主任者技能講習
　✓ｺﾝｸﾘｰﾄ造の工作物の解体等作業主任者技能講習
　✓車両系建設機械（整地等）運転技能講習
　✓車両系建設機械（解体用）運転技能講習
　✓車両系建設機械（基礎工事用）運転技能講習</t>
    </r>
    <rPh sb="6" eb="8">
      <t>ヒツヨウ</t>
    </rPh>
    <rPh sb="9" eb="11">
      <t>シカク</t>
    </rPh>
    <rPh sb="11" eb="13">
      <t>ヨウケン</t>
    </rPh>
    <rPh sb="47" eb="48">
      <t>ツギ</t>
    </rPh>
    <rPh sb="52" eb="54">
      <t>シカク</t>
    </rPh>
    <rPh sb="55" eb="57">
      <t>リョウホウ</t>
    </rPh>
    <rPh sb="59" eb="61">
      <t>ホユウ</t>
    </rPh>
    <rPh sb="107" eb="109">
      <t>シカク</t>
    </rPh>
    <rPh sb="124" eb="126">
      <t>ホユウ</t>
    </rPh>
    <phoneticPr fontId="1"/>
  </si>
  <si>
    <r>
      <t>≪レベル３に必要な資格要件≫-------------------------------
①次の5つの資格のうち、</t>
    </r>
    <r>
      <rPr>
        <u/>
        <sz val="11"/>
        <color theme="1"/>
        <rFont val="游ゴシック"/>
        <family val="3"/>
        <charset val="128"/>
        <scheme val="minor"/>
      </rPr>
      <t>いずれか(1つ以上)</t>
    </r>
    <r>
      <rPr>
        <sz val="11"/>
        <color theme="1"/>
        <rFont val="游ゴシック"/>
        <family val="3"/>
        <charset val="128"/>
        <scheme val="minor"/>
      </rPr>
      <t>を</t>
    </r>
    <r>
      <rPr>
        <sz val="11"/>
        <color theme="1"/>
        <rFont val="游ゴシック"/>
        <family val="2"/>
        <charset val="128"/>
        <scheme val="minor"/>
      </rPr>
      <t xml:space="preserve">保有していること
　●１級とび技能士
　●１級建築施工管理技士
　●２級　　〃
　●１級土木施工管理技士
　●２級　　〃
</t>
    </r>
    <r>
      <rPr>
        <u/>
        <sz val="11"/>
        <color theme="1"/>
        <rFont val="游ゴシック"/>
        <family val="3"/>
        <charset val="128"/>
        <scheme val="minor"/>
      </rPr>
      <t xml:space="preserve">または
</t>
    </r>
    <r>
      <rPr>
        <sz val="11"/>
        <color theme="1"/>
        <rFont val="游ゴシック"/>
        <family val="2"/>
        <charset val="128"/>
        <scheme val="minor"/>
      </rPr>
      <t xml:space="preserve">
②-ア　次の2つの資格(両方)を保有していること
　・玉掛技能講習
　・職長・安全衛生責任者講習〈職長+安責〉
　</t>
    </r>
    <r>
      <rPr>
        <u/>
        <sz val="11"/>
        <color theme="1"/>
        <rFont val="游ゴシック"/>
        <family val="3"/>
        <charset val="128"/>
        <scheme val="minor"/>
      </rPr>
      <t>かつ</t>
    </r>
    <r>
      <rPr>
        <sz val="11"/>
        <color theme="1"/>
        <rFont val="游ゴシック"/>
        <family val="2"/>
        <charset val="128"/>
        <scheme val="minor"/>
      </rPr>
      <t xml:space="preserve">
②-イ．下記の資格のうち、</t>
    </r>
    <r>
      <rPr>
        <u/>
        <sz val="11"/>
        <color theme="1"/>
        <rFont val="游ゴシック"/>
        <family val="3"/>
        <charset val="128"/>
        <scheme val="minor"/>
      </rPr>
      <t>3つ以上</t>
    </r>
    <r>
      <rPr>
        <sz val="11"/>
        <color theme="1"/>
        <rFont val="游ゴシック"/>
        <family val="2"/>
        <charset val="128"/>
        <scheme val="minor"/>
      </rPr>
      <t>保有していること
　✓２級とび技能士
　✓建築物等の鉄骨の組立て等作業主任者技能講習
　✓足場の組立て等作業主任者技能講習
　✓小型移動式クレーン運転技能講習
　✓高所作業車運転技能講習
　✓ガス溶接技能講習
　✓型枠支保工の組立て等作業主任者技能講習
　✓地山の掘削・土止め支保工作業主任者技能講習
　✓木造建築物の組立て等作業主任者技能講習
　✓ｺﾝｸﾘｰﾄ造の工作物の解体等作業主任者技能講習
　✓車両系建設機械（整地等）運転技能講習
　✓車両系建設機械（解体用）運転技能講習
　✓車両系建設機械（基礎工事用）運転技能講習</t>
    </r>
    <rPh sb="47" eb="48">
      <t>ツギ</t>
    </rPh>
    <rPh sb="52" eb="54">
      <t>シカク</t>
    </rPh>
    <rPh sb="65" eb="67">
      <t>イジョウ</t>
    </rPh>
    <rPh sb="69" eb="71">
      <t>ホユウ</t>
    </rPh>
    <rPh sb="222" eb="224">
      <t>シカク</t>
    </rPh>
    <rPh sb="244" eb="245">
      <t>キュウ</t>
    </rPh>
    <rPh sb="247" eb="249">
      <t>ギノウ</t>
    </rPh>
    <rPh sb="249" eb="250">
      <t>シ</t>
    </rPh>
    <phoneticPr fontId="1"/>
  </si>
  <si>
    <t>新様式3</t>
    <rPh sb="0" eb="1">
      <t>シン</t>
    </rPh>
    <rPh sb="1" eb="3">
      <t>ヨウシキ</t>
    </rPh>
    <phoneticPr fontId="1"/>
  </si>
  <si>
    <t>就業履歴数</t>
    <rPh sb="0" eb="2">
      <t>シュウギョウ</t>
    </rPh>
    <rPh sb="2" eb="5">
      <t>リレキスウ</t>
    </rPh>
    <phoneticPr fontId="1"/>
  </si>
  <si>
    <t>28678629294321</t>
    <phoneticPr fontId="1"/>
  </si>
  <si>
    <t>技能者氏名</t>
    <rPh sb="0" eb="3">
      <t>ギノウシャ</t>
    </rPh>
    <rPh sb="3" eb="5">
      <t>シメイ</t>
    </rPh>
    <phoneticPr fontId="1"/>
  </si>
  <si>
    <t>基金　三郎</t>
    <rPh sb="0" eb="2">
      <t>キキン</t>
    </rPh>
    <rPh sb="3" eb="5">
      <t>サブロウ</t>
    </rPh>
    <phoneticPr fontId="1"/>
  </si>
  <si>
    <t>2024年4月1日以降</t>
    <rPh sb="4" eb="5">
      <t>ネン</t>
    </rPh>
    <rPh sb="6" eb="7">
      <t>ツキ</t>
    </rPh>
    <rPh sb="8" eb="9">
      <t>ニチ</t>
    </rPh>
    <rPh sb="9" eb="11">
      <t>イコウ</t>
    </rPh>
    <phoneticPr fontId="1"/>
  </si>
  <si>
    <t>職種</t>
    <rPh sb="0" eb="2">
      <t>ショクシュ</t>
    </rPh>
    <phoneticPr fontId="1"/>
  </si>
  <si>
    <t>能力評価に活用できる
就業履歴</t>
    <rPh sb="0" eb="2">
      <t>ノウリョク</t>
    </rPh>
    <rPh sb="2" eb="4">
      <t>ヒョウカ</t>
    </rPh>
    <rPh sb="5" eb="7">
      <t>カツヨウ</t>
    </rPh>
    <rPh sb="11" eb="13">
      <t>シュウギョウ</t>
    </rPh>
    <rPh sb="13" eb="15">
      <t>リレキ</t>
    </rPh>
    <phoneticPr fontId="1"/>
  </si>
  <si>
    <t>就業履歴数</t>
    <rPh sb="0" eb="2">
      <t>シュウギョウ</t>
    </rPh>
    <rPh sb="2" eb="4">
      <t>リレキ</t>
    </rPh>
    <rPh sb="4" eb="5">
      <t>スウ</t>
    </rPh>
    <phoneticPr fontId="1"/>
  </si>
  <si>
    <t>立場選択による就業履歴数</t>
    <rPh sb="0" eb="2">
      <t>タチバ</t>
    </rPh>
    <rPh sb="2" eb="4">
      <t>センタク</t>
    </rPh>
    <rPh sb="7" eb="9">
      <t>シュウギョウ</t>
    </rPh>
    <rPh sb="9" eb="12">
      <t>リレキスウ</t>
    </rPh>
    <phoneticPr fontId="1"/>
  </si>
  <si>
    <t>職長選択</t>
    <rPh sb="0" eb="2">
      <t>ショクチョウ</t>
    </rPh>
    <rPh sb="2" eb="4">
      <t>センタク</t>
    </rPh>
    <phoneticPr fontId="1"/>
  </si>
  <si>
    <t>職長・安全衛生
責任者選択</t>
    <rPh sb="0" eb="2">
      <t>ショクチョウ</t>
    </rPh>
    <rPh sb="3" eb="5">
      <t>アンゼン</t>
    </rPh>
    <rPh sb="5" eb="7">
      <t>エイセイ</t>
    </rPh>
    <rPh sb="8" eb="11">
      <t>セキニンシャ</t>
    </rPh>
    <rPh sb="11" eb="13">
      <t>センタク</t>
    </rPh>
    <phoneticPr fontId="1"/>
  </si>
  <si>
    <t>班長選択</t>
    <rPh sb="0" eb="2">
      <t>ハンチョウ</t>
    </rPh>
    <rPh sb="2" eb="4">
      <t>センタク</t>
    </rPh>
    <phoneticPr fontId="1"/>
  </si>
  <si>
    <t>未選択</t>
    <rPh sb="0" eb="3">
      <t>ミセンタク</t>
    </rPh>
    <phoneticPr fontId="1"/>
  </si>
  <si>
    <t>06-01　とび工・とび工</t>
    <rPh sb="8" eb="9">
      <t>コウ</t>
    </rPh>
    <rPh sb="12" eb="13">
      <t>コウ</t>
    </rPh>
    <phoneticPr fontId="1"/>
  </si>
  <si>
    <t>06-03　とび工・鉄骨とび工</t>
    <rPh sb="8" eb="9">
      <t>コウ</t>
    </rPh>
    <rPh sb="10" eb="12">
      <t>テッコツ</t>
    </rPh>
    <rPh sb="14" eb="15">
      <t>コウ</t>
    </rPh>
    <phoneticPr fontId="1"/>
  </si>
  <si>
    <t>集計</t>
    <rPh sb="0" eb="2">
      <t>シュウケイ</t>
    </rPh>
    <phoneticPr fontId="1"/>
  </si>
  <si>
    <t>2024年3月31日以前</t>
    <rPh sb="4" eb="5">
      <t>ネン</t>
    </rPh>
    <rPh sb="6" eb="7">
      <t>ツキ</t>
    </rPh>
    <rPh sb="9" eb="10">
      <t>ニチ</t>
    </rPh>
    <rPh sb="10" eb="12">
      <t>イゼン</t>
    </rPh>
    <phoneticPr fontId="1"/>
  </si>
  <si>
    <t>　　　　　※「就業日数」ではありません。また、2024年3月31日以前の数値は使用しませんので、ご注意ください。。</t>
    <rPh sb="7" eb="9">
      <t>シュウギョウ</t>
    </rPh>
    <rPh sb="9" eb="11">
      <t>ニッスウ</t>
    </rPh>
    <rPh sb="27" eb="28">
      <t>ネン</t>
    </rPh>
    <rPh sb="29" eb="30">
      <t>ツキ</t>
    </rPh>
    <rPh sb="32" eb="33">
      <t>ニチ</t>
    </rPh>
    <rPh sb="33" eb="35">
      <t>イゼン</t>
    </rPh>
    <rPh sb="36" eb="38">
      <t>スウチ</t>
    </rPh>
    <rPh sb="39" eb="41">
      <t>シヨウ</t>
    </rPh>
    <rPh sb="49" eb="51">
      <t>チュウイ</t>
    </rPh>
    <phoneticPr fontId="1"/>
  </si>
  <si>
    <r>
      <t>　①　2024年4月1日以降の「就業</t>
    </r>
    <r>
      <rPr>
        <b/>
        <sz val="20"/>
        <color rgb="FFFF0000"/>
        <rFont val="游ゴシック"/>
        <family val="3"/>
        <charset val="128"/>
        <scheme val="minor"/>
      </rPr>
      <t>履歴数</t>
    </r>
    <r>
      <rPr>
        <b/>
        <sz val="20"/>
        <color theme="1"/>
        <rFont val="游ゴシック"/>
        <family val="3"/>
        <charset val="128"/>
        <scheme val="minor"/>
      </rPr>
      <t>」の欄です。</t>
    </r>
    <rPh sb="7" eb="8">
      <t>ネン</t>
    </rPh>
    <rPh sb="9" eb="10">
      <t>ツキ</t>
    </rPh>
    <rPh sb="11" eb="12">
      <t>ニチ</t>
    </rPh>
    <rPh sb="12" eb="14">
      <t>イコウ</t>
    </rPh>
    <rPh sb="16" eb="18">
      <t>シュウギョウ</t>
    </rPh>
    <rPh sb="18" eb="21">
      <t>リレキスウ</t>
    </rPh>
    <rPh sb="23" eb="24">
      <t>ラン</t>
    </rPh>
    <phoneticPr fontId="1"/>
  </si>
  <si>
    <r>
      <t>2024年4月1日</t>
    </r>
    <r>
      <rPr>
        <b/>
        <sz val="12"/>
        <color rgb="FFFF0000"/>
        <rFont val="游ゴシック"/>
        <family val="3"/>
        <charset val="128"/>
        <scheme val="minor"/>
      </rPr>
      <t>以降</t>
    </r>
    <r>
      <rPr>
        <sz val="12"/>
        <color theme="1"/>
        <rFont val="游ゴシック"/>
        <family val="3"/>
        <charset val="128"/>
        <scheme val="minor"/>
      </rPr>
      <t>の</t>
    </r>
    <r>
      <rPr>
        <sz val="12"/>
        <color rgb="FFFF0000"/>
        <rFont val="游ゴシック"/>
        <family val="3"/>
        <charset val="128"/>
        <scheme val="minor"/>
      </rPr>
      <t>就業</t>
    </r>
    <r>
      <rPr>
        <b/>
        <sz val="12"/>
        <color rgb="FFFF0000"/>
        <rFont val="游ゴシック"/>
        <family val="3"/>
        <charset val="128"/>
        <scheme val="minor"/>
      </rPr>
      <t>履歴数</t>
    </r>
    <r>
      <rPr>
        <sz val="12"/>
        <color theme="1"/>
        <rFont val="游ゴシック"/>
        <family val="3"/>
        <charset val="128"/>
        <scheme val="minor"/>
      </rPr>
      <t>→</t>
    </r>
    <rPh sb="4" eb="5">
      <t>ネン</t>
    </rPh>
    <rPh sb="6" eb="7">
      <t>ツキ</t>
    </rPh>
    <rPh sb="8" eb="9">
      <t>ニチ</t>
    </rPh>
    <rPh sb="9" eb="11">
      <t>イコウ</t>
    </rPh>
    <rPh sb="12" eb="14">
      <t>シュウギョウ</t>
    </rPh>
    <rPh sb="14" eb="16">
      <t>リレキ</t>
    </rPh>
    <rPh sb="16" eb="17">
      <t>スウ</t>
    </rPh>
    <phoneticPr fontId="1"/>
  </si>
  <si>
    <t>この申請シートで、レベル判定に使用するのは（黄色マーカー欄の数値）</t>
    <rPh sb="2" eb="4">
      <t>シンセイ</t>
    </rPh>
    <rPh sb="12" eb="14">
      <t>ハンテイ</t>
    </rPh>
    <rPh sb="15" eb="17">
      <t>シヨウ</t>
    </rPh>
    <rPh sb="22" eb="24">
      <t>キイロ</t>
    </rPh>
    <rPh sb="28" eb="29">
      <t>ラン</t>
    </rPh>
    <rPh sb="30" eb="32">
      <t>スウチ</t>
    </rPh>
    <phoneticPr fontId="1"/>
  </si>
  <si>
    <t xml:space="preserve">                   10_技能者情報</t>
    <rPh sb="22" eb="25">
      <t>ギノウシャ</t>
    </rPh>
    <rPh sb="25" eb="27">
      <t>ジョウホウ</t>
    </rPh>
    <phoneticPr fontId="1"/>
  </si>
  <si>
    <r>
      <rPr>
        <b/>
        <sz val="12"/>
        <color theme="1"/>
        <rFont val="游ゴシック"/>
        <family val="3"/>
        <charset val="128"/>
        <scheme val="minor"/>
      </rPr>
      <t>CCUSに蓄積された2024年4月1日以降の就業履歴数</t>
    </r>
    <r>
      <rPr>
        <b/>
        <sz val="14"/>
        <color rgb="FFFF0000"/>
        <rFont val="游ゴシック"/>
        <family val="3"/>
        <charset val="128"/>
        <scheme val="minor"/>
      </rPr>
      <t>＜　全　体　＞</t>
    </r>
    <rPh sb="14" eb="15">
      <t>ネン</t>
    </rPh>
    <rPh sb="16" eb="17">
      <t>ツキ</t>
    </rPh>
    <rPh sb="18" eb="19">
      <t>ニチ</t>
    </rPh>
    <rPh sb="19" eb="21">
      <t>イコウ</t>
    </rPh>
    <rPh sb="24" eb="27">
      <t>リレキスウ</t>
    </rPh>
    <rPh sb="29" eb="30">
      <t>ゼン</t>
    </rPh>
    <rPh sb="31" eb="32">
      <t>カラダ</t>
    </rPh>
    <phoneticPr fontId="1"/>
  </si>
  <si>
    <r>
      <rPr>
        <b/>
        <sz val="12"/>
        <color theme="1"/>
        <rFont val="游ゴシック"/>
        <family val="3"/>
        <charset val="128"/>
        <scheme val="minor"/>
      </rPr>
      <t>　　　　　同　　　　　　　　　　　　　　　　　</t>
    </r>
    <r>
      <rPr>
        <b/>
        <sz val="14"/>
        <color rgb="FFFF0000"/>
        <rFont val="游ゴシック"/>
        <family val="3"/>
        <charset val="128"/>
        <scheme val="minor"/>
      </rPr>
      <t>＜　職　長　＞</t>
    </r>
    <rPh sb="5" eb="6">
      <t>ドウ</t>
    </rPh>
    <rPh sb="25" eb="26">
      <t>ショク</t>
    </rPh>
    <rPh sb="27" eb="28">
      <t>チョウ</t>
    </rPh>
    <phoneticPr fontId="1"/>
  </si>
  <si>
    <r>
      <rPr>
        <b/>
        <sz val="12"/>
        <color theme="1"/>
        <rFont val="游ゴシック"/>
        <family val="3"/>
        <charset val="128"/>
        <scheme val="minor"/>
      </rPr>
      <t>　　　　　同　　　　　　　　　　　　　　　　　</t>
    </r>
    <r>
      <rPr>
        <b/>
        <sz val="14"/>
        <color rgb="FFFF0000"/>
        <rFont val="游ゴシック"/>
        <family val="3"/>
        <charset val="128"/>
        <scheme val="minor"/>
      </rPr>
      <t>＜　班　長　＞</t>
    </r>
    <rPh sb="5" eb="6">
      <t>ドウ</t>
    </rPh>
    <rPh sb="25" eb="26">
      <t>ハン</t>
    </rPh>
    <rPh sb="27" eb="28">
      <t>チョウ</t>
    </rPh>
    <phoneticPr fontId="1"/>
  </si>
  <si>
    <t>申請者の2024年4月1日以降の就業日数（=申請日時点の「就業履歴数」）は下記のとおりです。</t>
    <rPh sb="0" eb="3">
      <t>シンセイシャ</t>
    </rPh>
    <rPh sb="8" eb="9">
      <t>ネン</t>
    </rPh>
    <rPh sb="10" eb="11">
      <t>ツキ</t>
    </rPh>
    <rPh sb="12" eb="13">
      <t>ニチ</t>
    </rPh>
    <rPh sb="13" eb="15">
      <t>イコウ</t>
    </rPh>
    <rPh sb="16" eb="18">
      <t>シュウギョウ</t>
    </rPh>
    <rPh sb="18" eb="20">
      <t>ニッスウ</t>
    </rPh>
    <rPh sb="22" eb="25">
      <t>シンセイビ</t>
    </rPh>
    <rPh sb="25" eb="27">
      <t>ジテン</t>
    </rPh>
    <rPh sb="29" eb="31">
      <t>シュウギョウ</t>
    </rPh>
    <rPh sb="31" eb="34">
      <t>リレキスウ</t>
    </rPh>
    <rPh sb="37" eb="39">
      <t>カキ</t>
    </rPh>
    <phoneticPr fontId="1"/>
  </si>
  <si>
    <t>【CCUS】上の掲載場所（メニュー番号）はこちらです。</t>
    <rPh sb="6" eb="7">
      <t>ウエ</t>
    </rPh>
    <rPh sb="8" eb="10">
      <t>ケイサイ</t>
    </rPh>
    <rPh sb="10" eb="12">
      <t>バショ</t>
    </rPh>
    <rPh sb="17" eb="19">
      <t>バンゴウ</t>
    </rPh>
    <phoneticPr fontId="1"/>
  </si>
  <si>
    <t>　　　　310_閲覧</t>
    <rPh sb="8" eb="10">
      <t>エツラン</t>
    </rPh>
    <phoneticPr fontId="1"/>
  </si>
  <si>
    <r>
      <t xml:space="preserve">   　               　本人情報の写真の下段　</t>
    </r>
    <r>
      <rPr>
        <b/>
        <sz val="16"/>
        <color rgb="FFFF0000"/>
        <rFont val="游ゴシック"/>
        <family val="3"/>
        <charset val="128"/>
        <scheme val="minor"/>
      </rPr>
      <t>「就業履歴数」（青色の数値）をクリック</t>
    </r>
    <rPh sb="20" eb="22">
      <t>ホンニン</t>
    </rPh>
    <rPh sb="22" eb="24">
      <t>ジョウホウ</t>
    </rPh>
    <rPh sb="25" eb="27">
      <t>シャシン</t>
    </rPh>
    <rPh sb="28" eb="30">
      <t>カダン</t>
    </rPh>
    <rPh sb="32" eb="34">
      <t>シュウギョウ</t>
    </rPh>
    <rPh sb="34" eb="36">
      <t>リレキ</t>
    </rPh>
    <rPh sb="36" eb="37">
      <t>スウ</t>
    </rPh>
    <rPh sb="39" eb="41">
      <t>アオイロ</t>
    </rPh>
    <rPh sb="42" eb="44">
      <t>スウチ</t>
    </rPh>
    <phoneticPr fontId="1"/>
  </si>
  <si>
    <t>　　　　 　　　すると、以下の就業履歴数が表示されます。</t>
    <rPh sb="12" eb="14">
      <t>イカ</t>
    </rPh>
    <rPh sb="15" eb="17">
      <t>シュウギョウ</t>
    </rPh>
    <rPh sb="17" eb="20">
      <t>リレキスウ</t>
    </rPh>
    <rPh sb="21" eb="23">
      <t>ヒョウジ</t>
    </rPh>
    <phoneticPr fontId="1"/>
  </si>
  <si>
    <t>能力評価実施団体：(一社)日本建設躯体工事業団体連合会 御中</t>
    <rPh sb="6" eb="8">
      <t>ダンタイ</t>
    </rPh>
    <rPh sb="10" eb="11">
      <t>イチ</t>
    </rPh>
    <rPh sb="11" eb="12">
      <t>シャ</t>
    </rPh>
    <rPh sb="13" eb="15">
      <t>ニホン</t>
    </rPh>
    <rPh sb="15" eb="17">
      <t>ケンセツ</t>
    </rPh>
    <rPh sb="17" eb="19">
      <t>クタイ</t>
    </rPh>
    <rPh sb="19" eb="22">
      <t>コウジギョウ</t>
    </rPh>
    <rPh sb="22" eb="24">
      <t>ダンタイ</t>
    </rPh>
    <rPh sb="24" eb="27">
      <t>レンゴウカイ</t>
    </rPh>
    <phoneticPr fontId="1"/>
  </si>
  <si>
    <r>
      <t>とび技能者能力評価実施規程　</t>
    </r>
    <r>
      <rPr>
        <sz val="12"/>
        <color theme="1"/>
        <rFont val="游ゴシック"/>
        <family val="3"/>
        <charset val="128"/>
        <scheme val="minor"/>
      </rPr>
      <t>（様式2）</t>
    </r>
    <phoneticPr fontId="1"/>
  </si>
  <si>
    <r>
      <t>とび技能者能力評価実施規程　</t>
    </r>
    <r>
      <rPr>
        <sz val="12"/>
        <color theme="1"/>
        <rFont val="游ゴシック"/>
        <family val="3"/>
        <charset val="128"/>
        <scheme val="minor"/>
      </rPr>
      <t>（様式１）</t>
    </r>
    <phoneticPr fontId="1"/>
  </si>
  <si>
    <r>
      <t>とび技能者能力評価　</t>
    </r>
    <r>
      <rPr>
        <sz val="12"/>
        <color theme="1"/>
        <rFont val="游ゴシック"/>
        <family val="3"/>
        <charset val="128"/>
        <scheme val="minor"/>
      </rPr>
      <t>（新様式3）</t>
    </r>
    <rPh sb="11" eb="12">
      <t>シン</t>
    </rPh>
    <phoneticPr fontId="1"/>
  </si>
  <si>
    <r>
      <t>　②　職種は、原則「</t>
    </r>
    <r>
      <rPr>
        <b/>
        <sz val="20"/>
        <color rgb="FFFF0000"/>
        <rFont val="游ゴシック"/>
        <family val="3"/>
        <charset val="128"/>
        <scheme val="minor"/>
      </rPr>
      <t>06-01</t>
    </r>
    <r>
      <rPr>
        <b/>
        <sz val="20"/>
        <color theme="1"/>
        <rFont val="游ゴシック"/>
        <family val="3"/>
        <charset val="128"/>
        <scheme val="minor"/>
      </rPr>
      <t xml:space="preserve"> とび工・とび工」の欄のみとなります。</t>
    </r>
    <rPh sb="3" eb="5">
      <t>ショクシュ</t>
    </rPh>
    <rPh sb="7" eb="9">
      <t>ゲンソク</t>
    </rPh>
    <rPh sb="18" eb="19">
      <t>コウ</t>
    </rPh>
    <rPh sb="22" eb="23">
      <t>コウ</t>
    </rPh>
    <rPh sb="25" eb="26">
      <t>ラン</t>
    </rPh>
    <phoneticPr fontId="1"/>
  </si>
  <si>
    <t>&lt;様式1&gt; 「能力評価申請書　兼　キャリアアップカード(レベル２以上)交付申請書」</t>
    <phoneticPr fontId="1"/>
  </si>
  <si>
    <t>　　　　　※現状、原則、「職種コードが06-01」以外の実績は判定対象となっておりませんので、ご注意ください。</t>
    <rPh sb="6" eb="8">
      <t>ゲンジョウ</t>
    </rPh>
    <rPh sb="9" eb="11">
      <t>ゲンソク</t>
    </rPh>
    <rPh sb="13" eb="15">
      <t>ショクシュ</t>
    </rPh>
    <rPh sb="25" eb="27">
      <t>イガイ</t>
    </rPh>
    <rPh sb="28" eb="30">
      <t>ジッセキ</t>
    </rPh>
    <rPh sb="31" eb="33">
      <t>ハンテイ</t>
    </rPh>
    <rPh sb="33" eb="35">
      <t>タイショウ</t>
    </rPh>
    <rPh sb="48" eb="50">
      <t>チュウイ</t>
    </rPh>
    <phoneticPr fontId="1"/>
  </si>
  <si>
    <t>署名・押印点検</t>
    <rPh sb="0" eb="2">
      <t>ショメイ</t>
    </rPh>
    <rPh sb="3" eb="5">
      <t>オウイン</t>
    </rPh>
    <rPh sb="5" eb="7">
      <t>テンケン</t>
    </rPh>
    <phoneticPr fontId="1"/>
  </si>
  <si>
    <t>振込証点検</t>
    <rPh sb="0" eb="3">
      <t>フリコミショウ</t>
    </rPh>
    <rPh sb="3" eb="5">
      <t>テンケン</t>
    </rPh>
    <phoneticPr fontId="1"/>
  </si>
  <si>
    <t>　※就業期間は、建設技能者として就業開始した日の属する月から離職した日の属する月までの月数で計算。
　（例）就業期間：平成20年4月10日～平成30年5月25日　→　平成20年4月～平成30年5月　→　10年2ヶ月</t>
    <rPh sb="52" eb="53">
      <t>レイ</t>
    </rPh>
    <phoneticPr fontId="1"/>
  </si>
  <si>
    <t>」の要件は右の表のとおりです。
   以下に、「CCUSに登録済」の保有資格を入力してください。
 (要件を満たしていれば、保有資格の全てを入力する必要はありません)</t>
    <rPh sb="19" eb="21">
      <t>イカ</t>
    </rPh>
    <rPh sb="29" eb="31">
      <t>トウロク</t>
    </rPh>
    <rPh sb="31" eb="32">
      <t>スミ</t>
    </rPh>
    <rPh sb="34" eb="36">
      <t>ホユウ</t>
    </rPh>
    <rPh sb="36" eb="38">
      <t>シカク</t>
    </rPh>
    <rPh sb="39" eb="41">
      <t>ニュウリョク</t>
    </rPh>
    <rPh sb="51" eb="53">
      <t>ヨウケン</t>
    </rPh>
    <rPh sb="54" eb="55">
      <t>ミ</t>
    </rPh>
    <rPh sb="62" eb="64">
      <t>ホユウ</t>
    </rPh>
    <rPh sb="64" eb="66">
      <t>シカク</t>
    </rPh>
    <rPh sb="67" eb="68">
      <t>スベ</t>
    </rPh>
    <rPh sb="70" eb="72">
      <t>ニュウリョク</t>
    </rPh>
    <rPh sb="74" eb="76">
      <t>ヒツヨウ</t>
    </rPh>
    <phoneticPr fontId="1"/>
  </si>
  <si>
    <t>FAX番号</t>
    <rPh sb="3" eb="5">
      <t>バンゴウ</t>
    </rPh>
    <phoneticPr fontId="1"/>
  </si>
  <si>
    <r>
      <t xml:space="preserve">　※転職や離職等により建設業で就労していない期間がある場合は、就労していた期間ごとに古い順に入力する。
</t>
    </r>
    <r>
      <rPr>
        <sz val="10"/>
        <color rgb="FFFF0000"/>
        <rFont val="游ゴシック"/>
        <family val="3"/>
        <charset val="128"/>
        <scheme val="minor"/>
      </rPr>
      <t>【注】</t>
    </r>
    <r>
      <rPr>
        <b/>
        <u/>
        <sz val="10"/>
        <color rgb="FFFF0000"/>
        <rFont val="游ゴシック"/>
        <family val="3"/>
        <charset val="128"/>
        <scheme val="minor"/>
      </rPr>
      <t xml:space="preserve">最も古い就労期間の起算点は、建設業に関する資格等（CCUSへ登録済のもの）を初めて取得した時期を
</t>
    </r>
    <r>
      <rPr>
        <b/>
        <sz val="10"/>
        <color rgb="FFFF0000"/>
        <rFont val="游ゴシック"/>
        <family val="3"/>
        <charset val="128"/>
        <scheme val="minor"/>
      </rPr>
      <t>　　　</t>
    </r>
    <r>
      <rPr>
        <b/>
        <u/>
        <sz val="10"/>
        <color rgb="FFFF0000"/>
        <rFont val="游ゴシック"/>
        <family val="3"/>
        <charset val="128"/>
        <scheme val="minor"/>
      </rPr>
      <t>入力すること＜国交省指針＞</t>
    </r>
    <rPh sb="7" eb="8">
      <t>トウ</t>
    </rPh>
    <rPh sb="53" eb="54">
      <t>チュウ</t>
    </rPh>
    <rPh sb="85" eb="87">
      <t>トウロク</t>
    </rPh>
    <rPh sb="87" eb="88">
      <t>スミ</t>
    </rPh>
    <rPh sb="114" eb="117">
      <t>コッコウショウ</t>
    </rPh>
    <rPh sb="117" eb="119">
      <t>シシン</t>
    </rPh>
    <phoneticPr fontId="1"/>
  </si>
  <si>
    <t>Ver.260401</t>
    <phoneticPr fontId="1"/>
  </si>
  <si>
    <r>
      <t>能力評価申請書　兼　CCUSカード</t>
    </r>
    <r>
      <rPr>
        <b/>
        <sz val="12"/>
        <color rgb="FF00B050"/>
        <rFont val="游ゴシック"/>
        <family val="3"/>
        <charset val="128"/>
        <scheme val="minor"/>
      </rPr>
      <t>(レベル２以上)</t>
    </r>
    <r>
      <rPr>
        <b/>
        <sz val="16"/>
        <color rgb="FF00B050"/>
        <rFont val="游ゴシック"/>
        <family val="3"/>
        <charset val="128"/>
        <scheme val="minor"/>
      </rPr>
      <t>交付申請書</t>
    </r>
    <rPh sb="0" eb="2">
      <t>ノウリョク</t>
    </rPh>
    <rPh sb="2" eb="4">
      <t>ヒョウカ</t>
    </rPh>
    <rPh sb="4" eb="7">
      <t>シンセイショ</t>
    </rPh>
    <rPh sb="8" eb="9">
      <t>ケン</t>
    </rPh>
    <rPh sb="22" eb="24">
      <t>イジョウ</t>
    </rPh>
    <rPh sb="25" eb="27">
      <t>コウフ</t>
    </rPh>
    <rPh sb="27" eb="30">
      <t>シンセイショ</t>
    </rPh>
    <phoneticPr fontId="1"/>
  </si>
  <si>
    <r>
      <rPr>
        <b/>
        <sz val="14"/>
        <color rgb="FF00B050"/>
        <rFont val="游ゴシック"/>
        <family val="3"/>
        <charset val="128"/>
        <scheme val="minor"/>
      </rPr>
      <t>【保有資格】</t>
    </r>
    <r>
      <rPr>
        <sz val="12"/>
        <color rgb="FF00B050"/>
        <rFont val="游ゴシック"/>
        <family val="3"/>
        <charset val="128"/>
        <scheme val="minor"/>
      </rPr>
      <t>レベル判定には</t>
    </r>
    <r>
      <rPr>
        <b/>
        <sz val="12"/>
        <color rgb="FF00B050"/>
        <rFont val="游ゴシック"/>
        <family val="3"/>
        <charset val="128"/>
        <scheme val="minor"/>
      </rPr>
      <t>「CCUSへの登録を完了した資格」</t>
    </r>
    <r>
      <rPr>
        <sz val="12"/>
        <color rgb="FF00B050"/>
        <rFont val="游ゴシック"/>
        <family val="3"/>
        <charset val="128"/>
        <scheme val="minor"/>
      </rPr>
      <t>のみ使用可能です。</t>
    </r>
    <rPh sb="1" eb="2">
      <t>タモツ</t>
    </rPh>
    <rPh sb="2" eb="3">
      <t>ユウ</t>
    </rPh>
    <rPh sb="3" eb="4">
      <t>シ</t>
    </rPh>
    <rPh sb="4" eb="5">
      <t>カク</t>
    </rPh>
    <rPh sb="9" eb="11">
      <t>ハンテイ</t>
    </rPh>
    <rPh sb="20" eb="22">
      <t>トウロク</t>
    </rPh>
    <rPh sb="23" eb="25">
      <t>カンリョウ</t>
    </rPh>
    <rPh sb="27" eb="29">
      <t>シカク</t>
    </rPh>
    <rPh sb="32" eb="36">
      <t>シヨウカノウ</t>
    </rPh>
    <phoneticPr fontId="1"/>
  </si>
  <si>
    <r>
      <rPr>
        <b/>
        <sz val="14"/>
        <color rgb="FF00B050"/>
        <rFont val="游ゴシック"/>
        <family val="3"/>
        <charset val="128"/>
        <scheme val="minor"/>
      </rPr>
      <t>【就業年数】</t>
    </r>
    <r>
      <rPr>
        <sz val="12"/>
        <color rgb="FF00B050"/>
        <rFont val="游ゴシック"/>
        <family val="3"/>
        <charset val="128"/>
        <scheme val="minor"/>
      </rPr>
      <t>「様式2」を作成してください。</t>
    </r>
    <r>
      <rPr>
        <sz val="10"/>
        <color rgb="FFFF0000"/>
        <rFont val="游ゴシック"/>
        <family val="3"/>
        <charset val="128"/>
        <scheme val="minor"/>
      </rPr>
      <t>※「様式2」の経験で基準を満たしている場合は「新様式3」は不要</t>
    </r>
    <rPh sb="1" eb="3">
      <t>シュウギョウ</t>
    </rPh>
    <rPh sb="3" eb="5">
      <t>ネンスウ</t>
    </rPh>
    <rPh sb="7" eb="9">
      <t>ヨウシキ</t>
    </rPh>
    <rPh sb="12" eb="14">
      <t>サクセイ</t>
    </rPh>
    <rPh sb="23" eb="25">
      <t>ヨウシキ</t>
    </rPh>
    <rPh sb="28" eb="30">
      <t>ケイケン</t>
    </rPh>
    <rPh sb="31" eb="33">
      <t>キジュン</t>
    </rPh>
    <rPh sb="34" eb="35">
      <t>ミ</t>
    </rPh>
    <rPh sb="40" eb="42">
      <t>バアイ</t>
    </rPh>
    <rPh sb="44" eb="45">
      <t>シン</t>
    </rPh>
    <rPh sb="45" eb="47">
      <t>ヨウシキ</t>
    </rPh>
    <rPh sb="50" eb="52">
      <t>フヨウ</t>
    </rPh>
    <phoneticPr fontId="1"/>
  </si>
  <si>
    <r>
      <rPr>
        <b/>
        <sz val="16"/>
        <color rgb="FF00B050"/>
        <rFont val="游ゴシック"/>
        <family val="3"/>
        <charset val="128"/>
        <scheme val="minor"/>
      </rPr>
      <t>経 歴 証 明 書</t>
    </r>
    <r>
      <rPr>
        <b/>
        <sz val="16"/>
        <color theme="1"/>
        <rFont val="游ゴシック"/>
        <family val="3"/>
        <charset val="128"/>
        <scheme val="minor"/>
      </rPr>
      <t xml:space="preserve">  </t>
    </r>
    <r>
      <rPr>
        <b/>
        <sz val="16"/>
        <color rgb="FFFF0000"/>
        <rFont val="游ゴシック"/>
        <family val="3"/>
        <charset val="128"/>
        <scheme val="minor"/>
      </rPr>
      <t xml:space="preserve"> </t>
    </r>
    <r>
      <rPr>
        <b/>
        <sz val="12"/>
        <color rgb="FFFF0000"/>
        <rFont val="游ゴシック"/>
        <family val="3"/>
        <charset val="128"/>
        <scheme val="minor"/>
      </rPr>
      <t>＜令和6(2024)年3月31日までの期間分＞</t>
    </r>
    <rPh sb="0" eb="1">
      <t>キョウ</t>
    </rPh>
    <rPh sb="2" eb="3">
      <t>レキ</t>
    </rPh>
    <rPh sb="4" eb="5">
      <t>アカシ</t>
    </rPh>
    <rPh sb="6" eb="7">
      <t>メイ</t>
    </rPh>
    <rPh sb="8" eb="9">
      <t>ショ</t>
    </rPh>
    <rPh sb="13" eb="15">
      <t>レイワ</t>
    </rPh>
    <rPh sb="22" eb="23">
      <t>ネン</t>
    </rPh>
    <rPh sb="24" eb="25">
      <t>ツキ</t>
    </rPh>
    <rPh sb="27" eb="28">
      <t>ニチ</t>
    </rPh>
    <rPh sb="31" eb="33">
      <t>キカン</t>
    </rPh>
    <rPh sb="33" eb="34">
      <t>ブン</t>
    </rPh>
    <phoneticPr fontId="1"/>
  </si>
  <si>
    <t xml:space="preserve">      （2026年度の「無料化」期間中は不要）</t>
    <rPh sb="11" eb="13">
      <t>ネンド</t>
    </rPh>
    <rPh sb="15" eb="18">
      <t>ムリョウバ</t>
    </rPh>
    <rPh sb="19" eb="22">
      <t>キカンチュウ</t>
    </rPh>
    <rPh sb="23" eb="25">
      <t>フヨウ</t>
    </rPh>
    <phoneticPr fontId="1"/>
  </si>
  <si>
    <r>
      <t>　　</t>
    </r>
    <r>
      <rPr>
        <b/>
        <u/>
        <sz val="16"/>
        <color theme="1"/>
        <rFont val="ＭＳ Ｐゴシック"/>
        <family val="3"/>
        <charset val="128"/>
      </rPr>
      <t>CCUS 能力評価（レベル判定）担当　行</t>
    </r>
    <rPh sb="7" eb="11">
      <t>ノウリョクヒョウカ</t>
    </rPh>
    <rPh sb="15" eb="17">
      <t>ハンテイ</t>
    </rPh>
    <rPh sb="18" eb="20">
      <t>タントウ</t>
    </rPh>
    <rPh sb="21" eb="22">
      <t>イキ</t>
    </rPh>
    <phoneticPr fontId="1"/>
  </si>
  <si>
    <r>
      <rPr>
        <b/>
        <sz val="16"/>
        <color rgb="FF00B050"/>
        <rFont val="游ゴシック"/>
        <family val="3"/>
        <charset val="128"/>
        <scheme val="minor"/>
      </rPr>
      <t>CCUSに蓄積された就業履歴数</t>
    </r>
    <r>
      <rPr>
        <b/>
        <sz val="16"/>
        <color rgb="FF0070C0"/>
        <rFont val="游ゴシック"/>
        <family val="3"/>
        <charset val="128"/>
        <scheme val="minor"/>
      </rPr>
      <t xml:space="preserve">   </t>
    </r>
    <r>
      <rPr>
        <b/>
        <sz val="16"/>
        <color theme="1"/>
        <rFont val="游ゴシック"/>
        <family val="3"/>
        <charset val="128"/>
        <scheme val="minor"/>
      </rPr>
      <t xml:space="preserve"> </t>
    </r>
    <r>
      <rPr>
        <b/>
        <sz val="16"/>
        <color rgb="FFFF0000"/>
        <rFont val="游ゴシック"/>
        <family val="3"/>
        <charset val="128"/>
        <scheme val="minor"/>
      </rPr>
      <t xml:space="preserve"> </t>
    </r>
    <r>
      <rPr>
        <b/>
        <sz val="12"/>
        <color rgb="FFFF0000"/>
        <rFont val="游ゴシック"/>
        <family val="3"/>
        <charset val="128"/>
        <scheme val="minor"/>
      </rPr>
      <t>＜2024（令和6）年4月1日</t>
    </r>
    <r>
      <rPr>
        <b/>
        <u/>
        <sz val="12"/>
        <color rgb="FFFF0000"/>
        <rFont val="游ゴシック"/>
        <family val="3"/>
        <charset val="128"/>
        <scheme val="minor"/>
      </rPr>
      <t>　以降　</t>
    </r>
    <r>
      <rPr>
        <b/>
        <sz val="12"/>
        <color rgb="FFFF0000"/>
        <rFont val="游ゴシック"/>
        <family val="3"/>
        <charset val="128"/>
        <scheme val="minor"/>
      </rPr>
      <t>の期間分＞</t>
    </r>
    <rPh sb="5" eb="7">
      <t>チクセキ</t>
    </rPh>
    <rPh sb="10" eb="12">
      <t>シュウギョウ</t>
    </rPh>
    <rPh sb="12" eb="14">
      <t>リレキ</t>
    </rPh>
    <rPh sb="14" eb="15">
      <t>スウ</t>
    </rPh>
    <rPh sb="26" eb="28">
      <t>レイワ</t>
    </rPh>
    <rPh sb="30" eb="31">
      <t>ネン</t>
    </rPh>
    <rPh sb="32" eb="33">
      <t>ツキ</t>
    </rPh>
    <rPh sb="34" eb="35">
      <t>ニチ</t>
    </rPh>
    <rPh sb="36" eb="38">
      <t>イコウ</t>
    </rPh>
    <rPh sb="40" eb="42">
      <t>キカン</t>
    </rPh>
    <rPh sb="42" eb="43">
      <t>ブン</t>
    </rPh>
    <phoneticPr fontId="1"/>
  </si>
  <si>
    <t>能力評価申請書（Excel）は最新のものですか？</t>
    <rPh sb="0" eb="4">
      <t>ノウリョクヒョウカ</t>
    </rPh>
    <rPh sb="4" eb="6">
      <t>シンセイ</t>
    </rPh>
    <rPh sb="6" eb="7">
      <t>ショ</t>
    </rPh>
    <rPh sb="15" eb="17">
      <t>サイシン</t>
    </rPh>
    <phoneticPr fontId="1"/>
  </si>
  <si>
    <t>備考</t>
    <rPh sb="0" eb="2">
      <t>ビコウ</t>
    </rPh>
    <phoneticPr fontId="1"/>
  </si>
  <si>
    <t>申請前に、特にご確認いただきたい事項</t>
    <rPh sb="0" eb="2">
      <t>シンセイ</t>
    </rPh>
    <rPh sb="2" eb="3">
      <t>マエ</t>
    </rPh>
    <rPh sb="5" eb="6">
      <t>トク</t>
    </rPh>
    <rPh sb="8" eb="10">
      <t>カクニン</t>
    </rPh>
    <rPh sb="16" eb="18">
      <t>ジコウ</t>
    </rPh>
    <phoneticPr fontId="1"/>
  </si>
  <si>
    <r>
      <t xml:space="preserve">判定対象
の職種
</t>
    </r>
    <r>
      <rPr>
        <b/>
        <sz val="9"/>
        <color theme="1"/>
        <rFont val="游ゴシック"/>
        <family val="3"/>
        <charset val="128"/>
        <scheme val="minor"/>
      </rPr>
      <t>（コード）</t>
    </r>
    <rPh sb="0" eb="2">
      <t>ハンテイ</t>
    </rPh>
    <rPh sb="2" eb="4">
      <t>タイショウ</t>
    </rPh>
    <rPh sb="6" eb="8">
      <t>ショクシュ</t>
    </rPh>
    <rPh sb="7" eb="8">
      <t>タイショク</t>
    </rPh>
    <phoneticPr fontId="1"/>
  </si>
  <si>
    <r>
      <t>CCUSの職種</t>
    </r>
    <r>
      <rPr>
        <b/>
        <sz val="8"/>
        <color rgb="FFFF0000"/>
        <rFont val="游ゴシック"/>
        <family val="3"/>
        <charset val="128"/>
        <scheme val="minor"/>
      </rPr>
      <t>（主または従）</t>
    </r>
    <r>
      <rPr>
        <b/>
        <sz val="9"/>
        <color rgb="FFFF0000"/>
        <rFont val="游ゴシック"/>
        <family val="3"/>
        <charset val="128"/>
        <scheme val="minor"/>
      </rPr>
      <t>へ
下記職種を登録のうえ申請</t>
    </r>
    <rPh sb="5" eb="7">
      <t>ショクシュ</t>
    </rPh>
    <rPh sb="8" eb="9">
      <t>シュ</t>
    </rPh>
    <rPh sb="12" eb="13">
      <t>ジュウ</t>
    </rPh>
    <rPh sb="16" eb="18">
      <t>カキ</t>
    </rPh>
    <rPh sb="18" eb="20">
      <t>ショクシュ</t>
    </rPh>
    <rPh sb="21" eb="23">
      <t>トウロク</t>
    </rPh>
    <rPh sb="26" eb="28">
      <t>シンセイ</t>
    </rPh>
    <phoneticPr fontId="1"/>
  </si>
  <si>
    <t>判定結果シート_2026年度無料期間用</t>
    <rPh sb="0" eb="2">
      <t>ハンテイ</t>
    </rPh>
    <rPh sb="2" eb="4">
      <t>ケッカ</t>
    </rPh>
    <rPh sb="12" eb="13">
      <t>ネン</t>
    </rPh>
    <rPh sb="13" eb="14">
      <t>ド</t>
    </rPh>
    <rPh sb="14" eb="18">
      <t>ムリョウキカン</t>
    </rPh>
    <rPh sb="18" eb="19">
      <t>ヨウ</t>
    </rPh>
    <phoneticPr fontId="1"/>
  </si>
  <si>
    <t>2026年4月1日現在</t>
    <rPh sb="4" eb="5">
      <t>ネン</t>
    </rPh>
    <rPh sb="6" eb="7">
      <t>ツキ</t>
    </rPh>
    <rPh sb="8" eb="9">
      <t>ニチ</t>
    </rPh>
    <rPh sb="9" eb="11">
      <t>ゲンザイ</t>
    </rPh>
    <phoneticPr fontId="1"/>
  </si>
  <si>
    <t>CCUSの職種（主または従）へ
下記職種を登録のうえ申請</t>
    <phoneticPr fontId="1"/>
  </si>
  <si>
    <t>就業履歴数として実績を加算
できる技能職種</t>
    <rPh sb="0" eb="2">
      <t>シュウギョウ</t>
    </rPh>
    <rPh sb="2" eb="5">
      <t>リレキスウ</t>
    </rPh>
    <rPh sb="8" eb="10">
      <t>ジッセキ</t>
    </rPh>
    <rPh sb="11" eb="13">
      <t>カサン</t>
    </rPh>
    <rPh sb="17" eb="19">
      <t>ギノウ</t>
    </rPh>
    <rPh sb="19" eb="21">
      <t>ショクシュ</t>
    </rPh>
    <phoneticPr fontId="1"/>
  </si>
  <si>
    <r>
      <t xml:space="preserve">加算対象
の職種
</t>
    </r>
    <r>
      <rPr>
        <b/>
        <sz val="9"/>
        <color theme="1"/>
        <rFont val="游ゴシック"/>
        <family val="3"/>
        <charset val="128"/>
        <scheme val="minor"/>
      </rPr>
      <t>（コード）</t>
    </r>
    <rPh sb="0" eb="2">
      <t>カサン</t>
    </rPh>
    <rPh sb="2" eb="4">
      <t>タイショウ</t>
    </rPh>
    <rPh sb="6" eb="8">
      <t>ショクシュ</t>
    </rPh>
    <rPh sb="7" eb="8">
      <t>タイショク</t>
    </rPh>
    <phoneticPr fontId="1"/>
  </si>
  <si>
    <t>＜新様式3&gt;「CCUSに蓄積された就業履歴数 」　※該当がある場合のみ添付</t>
    <rPh sb="26" eb="28">
      <t>ガイトウ</t>
    </rPh>
    <rPh sb="31" eb="33">
      <t>バアイ</t>
    </rPh>
    <rPh sb="35" eb="37">
      <t>テンプ</t>
    </rPh>
    <phoneticPr fontId="1"/>
  </si>
  <si>
    <r>
      <t>「申請手数料の振込証」のコピー　　</t>
    </r>
    <r>
      <rPr>
        <strike/>
        <sz val="11"/>
        <color rgb="FFFF0000"/>
        <rFont val="ＭＳ Ｐゴシック"/>
        <family val="3"/>
        <charset val="128"/>
      </rPr>
      <t>※複数名一括振込の場合は内訳を補記してください</t>
    </r>
    <rPh sb="1" eb="3">
      <t>シンセイ</t>
    </rPh>
    <rPh sb="3" eb="6">
      <t>テスウリョウ</t>
    </rPh>
    <rPh sb="7" eb="10">
      <t>フリコミショウ</t>
    </rPh>
    <rPh sb="18" eb="20">
      <t>フクスウ</t>
    </rPh>
    <rPh sb="20" eb="21">
      <t>メイ</t>
    </rPh>
    <rPh sb="21" eb="23">
      <t>イッカツ</t>
    </rPh>
    <rPh sb="23" eb="25">
      <t>フリコミ</t>
    </rPh>
    <rPh sb="26" eb="28">
      <t>バアイ</t>
    </rPh>
    <rPh sb="29" eb="31">
      <t>ウチワケ</t>
    </rPh>
    <rPh sb="32" eb="34">
      <t>ホキ</t>
    </rPh>
    <phoneticPr fontId="1"/>
  </si>
  <si>
    <r>
      <t>&lt;様式2&gt;「経歴証明書」　</t>
    </r>
    <r>
      <rPr>
        <sz val="12"/>
        <color theme="1"/>
        <rFont val="ＭＳ Ｐゴシック"/>
        <family val="3"/>
        <charset val="128"/>
      </rPr>
      <t>（ご本人の自署・押印、証明印のあるもの）</t>
    </r>
    <phoneticPr fontId="1"/>
  </si>
  <si>
    <t>【 2026年度 】申請手数料「無料化」期間用</t>
    <rPh sb="6" eb="8">
      <t>ネンド</t>
    </rPh>
    <rPh sb="10" eb="12">
      <t>シンセイ</t>
    </rPh>
    <rPh sb="12" eb="15">
      <t>テスウリョウ</t>
    </rPh>
    <rPh sb="16" eb="19">
      <t>ムリョウバ</t>
    </rPh>
    <rPh sb="20" eb="22">
      <t>キカン</t>
    </rPh>
    <rPh sb="22" eb="23">
      <t>ヨウ</t>
    </rPh>
    <phoneticPr fontId="1"/>
  </si>
  <si>
    <r>
      <t>　 ※　様式1 に入力した「下表の資格のすべて」について</t>
    </r>
    <r>
      <rPr>
        <b/>
        <u/>
        <sz val="12"/>
        <color theme="1"/>
        <rFont val="ＭＳ Ｐゴシック"/>
        <family val="3"/>
        <charset val="128"/>
      </rPr>
      <t xml:space="preserve">CCUSへの登録が完了している
</t>
    </r>
    <r>
      <rPr>
        <b/>
        <sz val="12"/>
        <color theme="1"/>
        <rFont val="ＭＳ Ｐゴシック"/>
        <family val="3"/>
        <charset val="128"/>
      </rPr>
      <t>　　　　</t>
    </r>
    <r>
      <rPr>
        <b/>
        <u/>
        <sz val="12"/>
        <color theme="1"/>
        <rFont val="ＭＳ Ｐゴシック"/>
        <family val="3"/>
        <charset val="128"/>
      </rPr>
      <t>ことを確認</t>
    </r>
    <r>
      <rPr>
        <sz val="12"/>
        <color theme="1"/>
        <rFont val="ＭＳ Ｐゴシック"/>
        <family val="3"/>
        <charset val="128"/>
      </rPr>
      <t>したうえで、レベル判定申請を開始してください。</t>
    </r>
    <rPh sb="4" eb="6">
      <t>ヨウシキ</t>
    </rPh>
    <rPh sb="9" eb="11">
      <t>ニュウリョク</t>
    </rPh>
    <rPh sb="14" eb="16">
      <t>カヒョウ</t>
    </rPh>
    <rPh sb="17" eb="19">
      <t>シカク</t>
    </rPh>
    <rPh sb="34" eb="36">
      <t>トウロク</t>
    </rPh>
    <rPh sb="37" eb="39">
      <t>カンリョウ</t>
    </rPh>
    <rPh sb="51" eb="53">
      <t>カクニン</t>
    </rPh>
    <rPh sb="62" eb="64">
      <t>ハンテイ</t>
    </rPh>
    <rPh sb="64" eb="66">
      <t>シンセイ</t>
    </rPh>
    <rPh sb="67" eb="69">
      <t>カイシ</t>
    </rPh>
    <phoneticPr fontId="1"/>
  </si>
  <si>
    <t xml:space="preserve">    ※経験年数の「起算点」は、以下の赤枠の欄です。</t>
    <phoneticPr fontId="1"/>
  </si>
  <si>
    <t>能力評価実施要領、能力評価申請書（Excel）は、年度途中でも、国交省ガイドライン改正、
建設業振興基金のシステム改定・指示等により改定となります。
　→前回の申請から1カ月以上経過している場合は、必ず、当団体ホームページを参照いただき、
　　最新の「能力評価申請書（Excel）」を取得してください。</t>
    <rPh sb="0" eb="4">
      <t>ノウリョクヒョウカ</t>
    </rPh>
    <rPh sb="4" eb="8">
      <t>ジッシヨウリョウ</t>
    </rPh>
    <rPh sb="9" eb="13">
      <t>ノウリョクヒョウカ</t>
    </rPh>
    <rPh sb="13" eb="15">
      <t>シンセイ</t>
    </rPh>
    <rPh sb="15" eb="16">
      <t>ショ</t>
    </rPh>
    <rPh sb="25" eb="27">
      <t>ネンド</t>
    </rPh>
    <rPh sb="27" eb="29">
      <t>トチュウ</t>
    </rPh>
    <rPh sb="32" eb="35">
      <t>コッコウショウ</t>
    </rPh>
    <rPh sb="41" eb="43">
      <t>カイセイ</t>
    </rPh>
    <rPh sb="45" eb="47">
      <t>ケンセツ</t>
    </rPh>
    <rPh sb="47" eb="50">
      <t>ギョウシンコウ</t>
    </rPh>
    <rPh sb="50" eb="52">
      <t>キキン</t>
    </rPh>
    <rPh sb="57" eb="59">
      <t>カイテイ</t>
    </rPh>
    <rPh sb="60" eb="62">
      <t>シジ</t>
    </rPh>
    <rPh sb="62" eb="63">
      <t>トウ</t>
    </rPh>
    <rPh sb="66" eb="68">
      <t>カイテイ</t>
    </rPh>
    <rPh sb="77" eb="79">
      <t>ゼンカイ</t>
    </rPh>
    <rPh sb="80" eb="82">
      <t>シンセイ</t>
    </rPh>
    <rPh sb="86" eb="87">
      <t>ツキ</t>
    </rPh>
    <rPh sb="87" eb="89">
      <t>イジョウ</t>
    </rPh>
    <rPh sb="89" eb="91">
      <t>ケイカ</t>
    </rPh>
    <rPh sb="95" eb="97">
      <t>バアイ</t>
    </rPh>
    <rPh sb="99" eb="100">
      <t>カナラ</t>
    </rPh>
    <rPh sb="102" eb="105">
      <t>トウダンタイ</t>
    </rPh>
    <rPh sb="112" eb="114">
      <t>サンショウ</t>
    </rPh>
    <rPh sb="122" eb="124">
      <t>サイシン</t>
    </rPh>
    <rPh sb="142" eb="144">
      <t>シュトク</t>
    </rPh>
    <phoneticPr fontId="1"/>
  </si>
  <si>
    <t>申請書_様式1（Excel）の保有資格欄に表示された「資格コード」と、CCUS上
の保有資格の「資格コード」は、一致していますか？</t>
    <rPh sb="0" eb="3">
      <t>シンセイショ</t>
    </rPh>
    <rPh sb="4" eb="6">
      <t>ヨウシキ</t>
    </rPh>
    <rPh sb="15" eb="19">
      <t>ホユウシカク</t>
    </rPh>
    <rPh sb="19" eb="20">
      <t>ラン</t>
    </rPh>
    <rPh sb="21" eb="23">
      <t>ヒョウジ</t>
    </rPh>
    <rPh sb="27" eb="29">
      <t>シカク</t>
    </rPh>
    <rPh sb="39" eb="40">
      <t>ウエ</t>
    </rPh>
    <rPh sb="42" eb="46">
      <t>ホユウシカク</t>
    </rPh>
    <rPh sb="48" eb="50">
      <t>シカク</t>
    </rPh>
    <rPh sb="56" eb="58">
      <t>イッチ</t>
    </rPh>
    <phoneticPr fontId="1"/>
  </si>
  <si>
    <r>
      <t>「様式2_経歴証明書」の赤枠部分（最も古い就労期間の起算点）は、
「建設業に関する資格等</t>
    </r>
    <r>
      <rPr>
        <sz val="14"/>
        <color rgb="FFFF0000"/>
        <rFont val="Meiryo UI"/>
        <family val="3"/>
        <charset val="128"/>
      </rPr>
      <t>（CCUSへ登録済のもの）</t>
    </r>
    <r>
      <rPr>
        <b/>
        <sz val="14"/>
        <color rgb="FFFF0000"/>
        <rFont val="Meiryo UI"/>
        <family val="3"/>
        <charset val="128"/>
      </rPr>
      <t>を初めて取得した時期」を
入力されていますか？</t>
    </r>
    <rPh sb="1" eb="3">
      <t>ヨウシキ</t>
    </rPh>
    <rPh sb="5" eb="7">
      <t>ケイレキ</t>
    </rPh>
    <rPh sb="7" eb="10">
      <t>ショウメイショ</t>
    </rPh>
    <rPh sb="12" eb="14">
      <t>アカワク</t>
    </rPh>
    <rPh sb="14" eb="16">
      <t>ブブン</t>
    </rPh>
    <rPh sb="17" eb="18">
      <t>モット</t>
    </rPh>
    <rPh sb="19" eb="20">
      <t>フル</t>
    </rPh>
    <rPh sb="21" eb="25">
      <t>シュウロウキカン</t>
    </rPh>
    <rPh sb="26" eb="29">
      <t>キサンテン</t>
    </rPh>
    <rPh sb="34" eb="36">
      <t>ケンセツ</t>
    </rPh>
    <rPh sb="36" eb="37">
      <t>ギョウ</t>
    </rPh>
    <rPh sb="38" eb="39">
      <t>カン</t>
    </rPh>
    <rPh sb="41" eb="43">
      <t>シカク</t>
    </rPh>
    <rPh sb="43" eb="44">
      <t>トウ</t>
    </rPh>
    <rPh sb="50" eb="52">
      <t>トウロク</t>
    </rPh>
    <rPh sb="52" eb="53">
      <t>スミ</t>
    </rPh>
    <rPh sb="58" eb="59">
      <t>ハジ</t>
    </rPh>
    <rPh sb="61" eb="63">
      <t>シュトク</t>
    </rPh>
    <rPh sb="65" eb="67">
      <t>ジキ</t>
    </rPh>
    <rPh sb="70" eb="72">
      <t>ニュウリョク</t>
    </rPh>
    <phoneticPr fontId="1"/>
  </si>
  <si>
    <t>申請レベルに必要な資格はすべて、「CCUSへの資格登録」は完了されていますか？</t>
    <rPh sb="0" eb="2">
      <t>シンセイ</t>
    </rPh>
    <rPh sb="2" eb="3">
      <t>ショ</t>
    </rPh>
    <rPh sb="4" eb="6">
      <t>ヨウシキ</t>
    </rPh>
    <rPh sb="9" eb="13">
      <t>ホユウシカク</t>
    </rPh>
    <rPh sb="13" eb="14">
      <t>ラン</t>
    </rPh>
    <rPh sb="15" eb="17">
      <t>カブ</t>
    </rPh>
    <rPh sb="25" eb="29">
      <t>ホユウシカク</t>
    </rPh>
    <rPh sb="29" eb="31">
      <t>ヨウケン</t>
    </rPh>
    <rPh sb="31" eb="34">
      <t>サイカクニンアカモジヒョウジ</t>
    </rPh>
    <phoneticPr fontId="1"/>
  </si>
  <si>
    <r>
      <t>レベル判定（資格要件判定）は、</t>
    </r>
    <r>
      <rPr>
        <sz val="12"/>
        <color rgb="FFFF0000"/>
        <rFont val="Meiryo UI"/>
        <family val="3"/>
        <charset val="128"/>
      </rPr>
      <t>「CCUSに登録された資格をもって行なう」</t>
    </r>
    <r>
      <rPr>
        <sz val="12"/>
        <color theme="1"/>
        <rFont val="Meiryo UI"/>
        <family val="3"/>
        <charset val="128"/>
      </rPr>
      <t>こととされています。
→CCUS未登録の資格がある場合は、その登録手続きを行ない、完了通知を受領した後に申請を
　開始してください。</t>
    </r>
    <rPh sb="3" eb="5">
      <t>ハンテイ</t>
    </rPh>
    <rPh sb="6" eb="8">
      <t>シカク</t>
    </rPh>
    <rPh sb="8" eb="10">
      <t>ヨウケン</t>
    </rPh>
    <rPh sb="10" eb="12">
      <t>ハンテイ</t>
    </rPh>
    <rPh sb="21" eb="23">
      <t>トウロク</t>
    </rPh>
    <rPh sb="26" eb="28">
      <t>シカク</t>
    </rPh>
    <rPh sb="32" eb="33">
      <t>オコ</t>
    </rPh>
    <rPh sb="52" eb="55">
      <t>ミトウロク</t>
    </rPh>
    <rPh sb="56" eb="58">
      <t>シカク</t>
    </rPh>
    <rPh sb="61" eb="63">
      <t>バアイ</t>
    </rPh>
    <rPh sb="67" eb="69">
      <t>トウロク</t>
    </rPh>
    <rPh sb="69" eb="71">
      <t>テツヅ</t>
    </rPh>
    <rPh sb="73" eb="74">
      <t>オコ</t>
    </rPh>
    <rPh sb="77" eb="79">
      <t>カンリョウ</t>
    </rPh>
    <rPh sb="79" eb="81">
      <t>ツウチ</t>
    </rPh>
    <rPh sb="82" eb="84">
      <t>ジュリョウ</t>
    </rPh>
    <rPh sb="86" eb="87">
      <t>ノチ</t>
    </rPh>
    <rPh sb="88" eb="90">
      <t>シンセイ</t>
    </rPh>
    <rPh sb="93" eb="95">
      <t>カイシ</t>
    </rPh>
    <phoneticPr fontId="1"/>
  </si>
  <si>
    <t>最も古い資格の取得時期を入力した結果、「経験年数要件未達」となる場合
→　より古い資格がCCUS未登録となっていれば、その資格のCCUS登録を実施してください。
→　より古い資格がない場合は、 「新様式3_CCUSに蓄積された就業履歴数」を作成してください。
※なお、この経歴証明書は、レベル判定の経験年数要件を満たしていることを証明するものであり、
　　申請技能者の経歴のすべてを証明することを目的としたものではありません（記載内容がCCUSに
　　登録されることはありません）</t>
    <rPh sb="0" eb="1">
      <t>モット</t>
    </rPh>
    <rPh sb="2" eb="3">
      <t>フル</t>
    </rPh>
    <rPh sb="4" eb="6">
      <t>シカク</t>
    </rPh>
    <rPh sb="7" eb="9">
      <t>シュトク</t>
    </rPh>
    <rPh sb="9" eb="11">
      <t>ジキ</t>
    </rPh>
    <rPh sb="12" eb="14">
      <t>ニュウリョク</t>
    </rPh>
    <rPh sb="16" eb="18">
      <t>ケッカ</t>
    </rPh>
    <rPh sb="20" eb="22">
      <t>ケイケン</t>
    </rPh>
    <rPh sb="22" eb="24">
      <t>ネンスウ</t>
    </rPh>
    <rPh sb="24" eb="26">
      <t>ヨウケン</t>
    </rPh>
    <rPh sb="26" eb="28">
      <t>ミタツ</t>
    </rPh>
    <rPh sb="32" eb="34">
      <t>バアイ</t>
    </rPh>
    <rPh sb="40" eb="41">
      <t>フル</t>
    </rPh>
    <rPh sb="42" eb="44">
      <t>シカク</t>
    </rPh>
    <rPh sb="49" eb="52">
      <t>ミトウロク</t>
    </rPh>
    <rPh sb="62" eb="64">
      <t>シカク</t>
    </rPh>
    <rPh sb="72" eb="74">
      <t>ジッシ</t>
    </rPh>
    <rPh sb="86" eb="87">
      <t>フル</t>
    </rPh>
    <rPh sb="88" eb="90">
      <t>シカク</t>
    </rPh>
    <rPh sb="93" eb="95">
      <t>バアイ</t>
    </rPh>
    <rPh sb="121" eb="123">
      <t>サクセイ</t>
    </rPh>
    <rPh sb="138" eb="140">
      <t>ケイレキ</t>
    </rPh>
    <rPh sb="140" eb="142">
      <t>ショウメイ</t>
    </rPh>
    <rPh sb="142" eb="143">
      <t>ショ</t>
    </rPh>
    <rPh sb="148" eb="150">
      <t>ハンテイ</t>
    </rPh>
    <rPh sb="151" eb="153">
      <t>ケイケン</t>
    </rPh>
    <rPh sb="153" eb="155">
      <t>ネンスウ</t>
    </rPh>
    <rPh sb="155" eb="157">
      <t>ヨウケン</t>
    </rPh>
    <rPh sb="158" eb="159">
      <t>ミ</t>
    </rPh>
    <rPh sb="167" eb="169">
      <t>ショウメイ</t>
    </rPh>
    <rPh sb="200" eb="202">
      <t>モクテキ</t>
    </rPh>
    <rPh sb="215" eb="217">
      <t>キサイ</t>
    </rPh>
    <rPh sb="217" eb="219">
      <t>ナイヨウ</t>
    </rPh>
    <phoneticPr fontId="1"/>
  </si>
  <si>
    <r>
      <t>「様式2_経歴証明書」の経験年数では、申請レベルの経験年数要件に足りない場合、
　「新様式3_CCUSに蓄積された就業履歴数」を合算できますが、その際の
　</t>
    </r>
    <r>
      <rPr>
        <b/>
        <sz val="13"/>
        <color rgb="FFFF0000"/>
        <rFont val="Meiryo UI"/>
        <family val="3"/>
        <charset val="128"/>
      </rPr>
      <t>就業履歴数は「06-01　とび工・とび工」の実績のみが対象</t>
    </r>
    <r>
      <rPr>
        <sz val="13"/>
        <color theme="1"/>
        <rFont val="Meiryo UI"/>
        <family val="3"/>
        <charset val="128"/>
      </rPr>
      <t>となります。</t>
    </r>
    <rPh sb="12" eb="14">
      <t>ケイケン</t>
    </rPh>
    <rPh sb="14" eb="16">
      <t>ネンスウ</t>
    </rPh>
    <rPh sb="19" eb="21">
      <t>シンセイ</t>
    </rPh>
    <rPh sb="25" eb="29">
      <t>ケイケンネンスウ</t>
    </rPh>
    <rPh sb="29" eb="31">
      <t>ヨウケン</t>
    </rPh>
    <rPh sb="32" eb="33">
      <t>タ</t>
    </rPh>
    <rPh sb="36" eb="38">
      <t>バアイ</t>
    </rPh>
    <rPh sb="42" eb="43">
      <t>シン</t>
    </rPh>
    <rPh sb="43" eb="45">
      <t>ヨウシキ</t>
    </rPh>
    <rPh sb="64" eb="66">
      <t>ガッサン</t>
    </rPh>
    <rPh sb="74" eb="75">
      <t>サイ</t>
    </rPh>
    <rPh sb="78" eb="82">
      <t>シュウギョウリレキ</t>
    </rPh>
    <rPh sb="82" eb="83">
      <t>スウ</t>
    </rPh>
    <rPh sb="100" eb="102">
      <t>ジッセキ</t>
    </rPh>
    <rPh sb="105" eb="107">
      <t>タイショウ</t>
    </rPh>
    <phoneticPr fontId="1"/>
  </si>
  <si>
    <r>
      <t>→</t>
    </r>
    <r>
      <rPr>
        <b/>
        <sz val="12"/>
        <color theme="1"/>
        <rFont val="Meiryo UI"/>
        <family val="3"/>
        <charset val="128"/>
      </rPr>
      <t>詳しくは、「CCUSに蓄積された就業履歴数の見方」シートをご参照ください。</t>
    </r>
    <rPh sb="1" eb="2">
      <t>クワ</t>
    </rPh>
    <rPh sb="23" eb="25">
      <t>ミカタ</t>
    </rPh>
    <rPh sb="31" eb="33">
      <t>サンショウ</t>
    </rPh>
    <phoneticPr fontId="1"/>
  </si>
  <si>
    <r>
      <t>→CCUS上の保有資格の「資格コード」が、判定に必要な資格のコードと相違していた場合は、
　　その修正手続きを行ない、完了通知を受領した後に申請を開始してください。
　</t>
    </r>
    <r>
      <rPr>
        <b/>
        <sz val="12"/>
        <color theme="1"/>
        <rFont val="Meiryo UI"/>
        <family val="3"/>
        <charset val="128"/>
      </rPr>
      <t>（49999、69999など、正当な資格コードで登録されていない場合も保有の確認ができません）</t>
    </r>
    <rPh sb="5" eb="6">
      <t>ウエ</t>
    </rPh>
    <rPh sb="7" eb="9">
      <t>ホユウ</t>
    </rPh>
    <rPh sb="9" eb="11">
      <t>シカク</t>
    </rPh>
    <rPh sb="13" eb="15">
      <t>シカク</t>
    </rPh>
    <rPh sb="21" eb="23">
      <t>ハンテイ</t>
    </rPh>
    <rPh sb="24" eb="26">
      <t>ヒツヨウ</t>
    </rPh>
    <rPh sb="27" eb="29">
      <t>シカク</t>
    </rPh>
    <rPh sb="34" eb="36">
      <t>ソウイ</t>
    </rPh>
    <rPh sb="40" eb="42">
      <t>バアイ</t>
    </rPh>
    <rPh sb="49" eb="51">
      <t>シュウセイ</t>
    </rPh>
    <rPh sb="51" eb="53">
      <t>テツヅ</t>
    </rPh>
    <rPh sb="55" eb="56">
      <t>オコ</t>
    </rPh>
    <rPh sb="59" eb="61">
      <t>カンリョウ</t>
    </rPh>
    <rPh sb="61" eb="63">
      <t>ツウチ</t>
    </rPh>
    <rPh sb="64" eb="66">
      <t>ジュリョウ</t>
    </rPh>
    <rPh sb="68" eb="69">
      <t>ノチ</t>
    </rPh>
    <rPh sb="70" eb="72">
      <t>シンセイ</t>
    </rPh>
    <rPh sb="73" eb="75">
      <t>カイシ</t>
    </rPh>
    <rPh sb="100" eb="102">
      <t>セイトウ</t>
    </rPh>
    <rPh sb="103" eb="105">
      <t>シカク</t>
    </rPh>
    <rPh sb="109" eb="111">
      <t>トウロク</t>
    </rPh>
    <rPh sb="117" eb="119">
      <t>バアイ</t>
    </rPh>
    <rPh sb="120" eb="122">
      <t>ホユウ</t>
    </rPh>
    <rPh sb="123" eb="125">
      <t>カクニン</t>
    </rPh>
    <phoneticPr fontId="1"/>
  </si>
  <si>
    <r>
      <rPr>
        <sz val="14"/>
        <color theme="1"/>
        <rFont val="Meiryo UI"/>
        <family val="3"/>
        <charset val="128"/>
      </rPr>
      <t>申請書「様式1」の保有資格欄の下部に、</t>
    </r>
    <r>
      <rPr>
        <sz val="14"/>
        <color rgb="FFFF0000"/>
        <rFont val="Meiryo UI"/>
        <family val="3"/>
        <charset val="128"/>
      </rPr>
      <t>「</t>
    </r>
    <r>
      <rPr>
        <b/>
        <sz val="14"/>
        <color rgb="FFFF0000"/>
        <rFont val="Meiryo UI"/>
        <family val="3"/>
        <charset val="128"/>
      </rPr>
      <t>レベル●の保有資格要件再確認」　
という　エラーメッセージ（赤文字）は表示されていませんか？　</t>
    </r>
    <rPh sb="0" eb="2">
      <t>シンセイ</t>
    </rPh>
    <rPh sb="2" eb="3">
      <t>ショ</t>
    </rPh>
    <rPh sb="4" eb="6">
      <t>ヨウシキ</t>
    </rPh>
    <rPh sb="9" eb="13">
      <t>ホユウシカク</t>
    </rPh>
    <rPh sb="13" eb="14">
      <t>ラン</t>
    </rPh>
    <rPh sb="15" eb="17">
      <t>カブ</t>
    </rPh>
    <rPh sb="25" eb="29">
      <t>ホユウシカク</t>
    </rPh>
    <rPh sb="29" eb="31">
      <t>ヨウケン</t>
    </rPh>
    <rPh sb="31" eb="34">
      <t>サイカクニン</t>
    </rPh>
    <rPh sb="50" eb="53">
      <t>アカモジ</t>
    </rPh>
    <rPh sb="55" eb="57">
      <t>ヒョウジ</t>
    </rPh>
    <phoneticPr fontId="1"/>
  </si>
  <si>
    <t>CCUSの技能職種に、「06-01　とび工・とび工」　は登録されていますか？</t>
    <rPh sb="5" eb="9">
      <t>ギノウショクシュ</t>
    </rPh>
    <rPh sb="20" eb="21">
      <t>コウ</t>
    </rPh>
    <rPh sb="24" eb="25">
      <t>コウ</t>
    </rPh>
    <rPh sb="28" eb="30">
      <t>トウロク</t>
    </rPh>
    <phoneticPr fontId="1"/>
  </si>
  <si>
    <r>
      <t>とび技能者のレベル判定対象の職種は、「＜大分類06＞とび工-＜小分類01＞とび工」（従たる職種でも可）と定められています。
→職種未登録の場合は、CCUSにおいて、「06-01　とび工・とび工」の登録手続き（</t>
    </r>
    <r>
      <rPr>
        <sz val="12"/>
        <color rgb="FFFF0000"/>
        <rFont val="Meiryo UI"/>
        <family val="3"/>
        <charset val="128"/>
      </rPr>
      <t>追加で可</t>
    </r>
    <r>
      <rPr>
        <sz val="12"/>
        <color theme="1"/>
        <rFont val="Meiryo UI"/>
        <family val="3"/>
        <charset val="128"/>
      </rPr>
      <t>）を
　行なった後に申請を開始してください。</t>
    </r>
    <rPh sb="2" eb="5">
      <t>ギノウシャ</t>
    </rPh>
    <rPh sb="9" eb="11">
      <t>ハンテイ</t>
    </rPh>
    <rPh sb="11" eb="13">
      <t>タイショウ</t>
    </rPh>
    <rPh sb="14" eb="16">
      <t>ショクシュ</t>
    </rPh>
    <rPh sb="20" eb="23">
      <t>ダイブンルイ</t>
    </rPh>
    <rPh sb="28" eb="29">
      <t>コウ</t>
    </rPh>
    <rPh sb="31" eb="34">
      <t>ショウブンルイ</t>
    </rPh>
    <rPh sb="42" eb="43">
      <t>ジュウ</t>
    </rPh>
    <rPh sb="45" eb="47">
      <t>ショクシュ</t>
    </rPh>
    <rPh sb="49" eb="50">
      <t>カ</t>
    </rPh>
    <rPh sb="52" eb="53">
      <t>サダ</t>
    </rPh>
    <rPh sb="63" eb="65">
      <t>ショクシュ</t>
    </rPh>
    <rPh sb="65" eb="68">
      <t>ミトウロク</t>
    </rPh>
    <rPh sb="69" eb="71">
      <t>バアイ</t>
    </rPh>
    <rPh sb="98" eb="100">
      <t>トウロク</t>
    </rPh>
    <rPh sb="100" eb="102">
      <t>テツヅ</t>
    </rPh>
    <rPh sb="104" eb="106">
      <t>ツイカ</t>
    </rPh>
    <rPh sb="107" eb="108">
      <t>カ</t>
    </rPh>
    <rPh sb="112" eb="113">
      <t>オコ</t>
    </rPh>
    <rPh sb="116" eb="117">
      <t>ノチ</t>
    </rPh>
    <rPh sb="118" eb="120">
      <t>シンセイ</t>
    </rPh>
    <rPh sb="121" eb="123">
      <t>カイシ</t>
    </rPh>
    <phoneticPr fontId="1"/>
  </si>
  <si>
    <r>
      <t xml:space="preserve">例えば、すべてのレベルに必須の資格　「職長・安全衛生責任者講習」　の資格コードは
</t>
    </r>
    <r>
      <rPr>
        <b/>
        <sz val="13"/>
        <color theme="1"/>
        <rFont val="Meiryo UI"/>
        <family val="3"/>
        <charset val="128"/>
      </rPr>
      <t>【60011】</t>
    </r>
    <r>
      <rPr>
        <sz val="13"/>
        <color theme="1"/>
        <rFont val="Meiryo UI"/>
        <family val="3"/>
        <charset val="128"/>
      </rPr>
      <t xml:space="preserve">です。
</t>
    </r>
    <r>
      <rPr>
        <b/>
        <sz val="13"/>
        <color rgb="FFFF0000"/>
        <rFont val="Meiryo UI"/>
        <family val="3"/>
        <charset val="128"/>
      </rPr>
      <t>※「職長教育」＜60001＞のみでは評価基準を満たしません。</t>
    </r>
    <rPh sb="0" eb="1">
      <t>タト</t>
    </rPh>
    <rPh sb="12" eb="14">
      <t>ヒッス</t>
    </rPh>
    <rPh sb="15" eb="17">
      <t>シカク</t>
    </rPh>
    <rPh sb="19" eb="21">
      <t>ショクチョウ</t>
    </rPh>
    <rPh sb="22" eb="24">
      <t>アンゼン</t>
    </rPh>
    <rPh sb="24" eb="26">
      <t>エイセイ</t>
    </rPh>
    <rPh sb="26" eb="29">
      <t>セキニンシャ</t>
    </rPh>
    <rPh sb="29" eb="31">
      <t>コウシュウ</t>
    </rPh>
    <rPh sb="34" eb="36">
      <t>シカク</t>
    </rPh>
    <rPh sb="55" eb="57">
      <t>ショクチョウ</t>
    </rPh>
    <rPh sb="57" eb="59">
      <t>キョウイク</t>
    </rPh>
    <rPh sb="71" eb="73">
      <t>ヒョウカ</t>
    </rPh>
    <rPh sb="73" eb="75">
      <t>キジュン</t>
    </rPh>
    <rPh sb="76" eb="77">
      <t>ミ</t>
    </rPh>
    <phoneticPr fontId="1"/>
  </si>
  <si>
    <t>エラーメッセージが表示されている場合は、入力した資格だけでは評価基準を満たしていないため、申請
受付はできません（申請書右上の「表」などを参考に、入力が必要な資格を再度ご確認ください）。
→例えば、レベル4の場合、「登録鳶・土工基幹技能者講習」に加えて、レベル3の資格（1級とび等）+
　　レベル2の資格（玉掛、職長・安責と✓マークの資格ひとつ）の5つ以上の資格の入力が必要です。</t>
    <rPh sb="9" eb="11">
      <t>ヒョウジ</t>
    </rPh>
    <rPh sb="16" eb="18">
      <t>バアイ</t>
    </rPh>
    <rPh sb="20" eb="22">
      <t>ニュウリョク</t>
    </rPh>
    <rPh sb="24" eb="26">
      <t>シカク</t>
    </rPh>
    <rPh sb="30" eb="32">
      <t>ヒョウカ</t>
    </rPh>
    <rPh sb="32" eb="34">
      <t>キジュン</t>
    </rPh>
    <rPh sb="35" eb="36">
      <t>ミ</t>
    </rPh>
    <rPh sb="45" eb="47">
      <t>シンセイ</t>
    </rPh>
    <rPh sb="48" eb="50">
      <t>ウケツケ</t>
    </rPh>
    <rPh sb="57" eb="60">
      <t>シンセイショ</t>
    </rPh>
    <rPh sb="60" eb="62">
      <t>ミギウエ</t>
    </rPh>
    <rPh sb="64" eb="65">
      <t>ヒョウ</t>
    </rPh>
    <rPh sb="69" eb="71">
      <t>サンコウ</t>
    </rPh>
    <rPh sb="73" eb="75">
      <t>ニュウリョク</t>
    </rPh>
    <rPh sb="76" eb="78">
      <t>ヒツヨウ</t>
    </rPh>
    <rPh sb="79" eb="81">
      <t>シカク</t>
    </rPh>
    <rPh sb="82" eb="84">
      <t>サイド</t>
    </rPh>
    <rPh sb="85" eb="87">
      <t>カクニン</t>
    </rPh>
    <rPh sb="96" eb="97">
      <t>タト</t>
    </rPh>
    <rPh sb="105" eb="107">
      <t>バアイ</t>
    </rPh>
    <rPh sb="109" eb="111">
      <t>トウロク</t>
    </rPh>
    <rPh sb="111" eb="112">
      <t>トビ</t>
    </rPh>
    <rPh sb="113" eb="115">
      <t>ドコウ</t>
    </rPh>
    <rPh sb="115" eb="117">
      <t>キカン</t>
    </rPh>
    <rPh sb="124" eb="125">
      <t>クワ</t>
    </rPh>
    <rPh sb="133" eb="135">
      <t>シカク</t>
    </rPh>
    <rPh sb="137" eb="138">
      <t>キュウ</t>
    </rPh>
    <rPh sb="140" eb="141">
      <t>トウ</t>
    </rPh>
    <rPh sb="151" eb="153">
      <t>シカク</t>
    </rPh>
    <rPh sb="154" eb="156">
      <t>タマガケ</t>
    </rPh>
    <rPh sb="157" eb="159">
      <t>ショクチョウ</t>
    </rPh>
    <rPh sb="177" eb="179">
      <t>イジョウ</t>
    </rPh>
    <phoneticPr fontId="1"/>
  </si>
  <si>
    <t>※ 各資格の「修了証・合格証」では判定できないため、添付不要です。</t>
    <rPh sb="2" eb="3">
      <t>カク</t>
    </rPh>
    <rPh sb="3" eb="5">
      <t>シカク</t>
    </rPh>
    <rPh sb="7" eb="10">
      <t>シュウリョウショウ</t>
    </rPh>
    <rPh sb="11" eb="14">
      <t>ゴウカクショウ</t>
    </rPh>
    <rPh sb="17" eb="19">
      <t>ハンテイ</t>
    </rPh>
    <rPh sb="26" eb="28">
      <t>テンプ</t>
    </rPh>
    <rPh sb="28" eb="30">
      <t>フヨウ</t>
    </rPh>
    <phoneticPr fontId="1"/>
  </si>
  <si>
    <r>
      <t>２．送付物　</t>
    </r>
    <r>
      <rPr>
        <sz val="11"/>
        <color theme="1"/>
        <rFont val="ＭＳ Ｐゴシック"/>
        <family val="3"/>
        <charset val="128"/>
      </rPr>
      <t xml:space="preserve">※判定に必要な郵送書類は以下の </t>
    </r>
    <r>
      <rPr>
        <sz val="12"/>
        <color theme="1"/>
        <rFont val="ＭＳ Ｐゴシック"/>
        <family val="3"/>
        <charset val="128"/>
      </rPr>
      <t>「２点 」</t>
    </r>
    <r>
      <rPr>
        <sz val="11"/>
        <color theme="1"/>
        <rFont val="ＭＳ Ｐゴシック"/>
        <family val="3"/>
        <charset val="128"/>
      </rPr>
      <t>のみです。</t>
    </r>
    <r>
      <rPr>
        <sz val="12"/>
        <color theme="1"/>
        <rFont val="ＭＳ Ｐゴシック"/>
        <family val="3"/>
        <charset val="128"/>
      </rPr>
      <t xml:space="preserve"> </t>
    </r>
    <rPh sb="2" eb="4">
      <t>ソウフ</t>
    </rPh>
    <rPh sb="4" eb="5">
      <t>ブツ</t>
    </rPh>
    <rPh sb="7" eb="9">
      <t>ハンテイ</t>
    </rPh>
    <rPh sb="10" eb="12">
      <t>ヒツヨウ</t>
    </rPh>
    <rPh sb="13" eb="15">
      <t>ユウソウ</t>
    </rPh>
    <rPh sb="15" eb="17">
      <t>ショルイ</t>
    </rPh>
    <rPh sb="18" eb="20">
      <t>イカ</t>
    </rPh>
    <rPh sb="24" eb="25">
      <t>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</si>
</sst>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411]ggge&quot;年&quot;m&quot;月&quot;;@"/>
    <numFmt numFmtId="177" formatCode="0&quot;ケ&quot;&quot;月&quot;"/>
    <numFmt numFmtId="178" formatCode="0_ "/>
    <numFmt numFmtId="179" formatCode="yyyy&quot;(&quot;[$-411]gge&quot;)年&quot;m&quot;月&quot;;@"/>
    <numFmt numFmtId="180" formatCode="0.0_);[Red]\(0.0\)"/>
    <numFmt numFmtId="181" formatCode="0_);[Red]\(0\)"/>
    <numFmt numFmtId="182" formatCode="[$-411]gge&quot;年&quot;"/>
    <numFmt numFmtId="183" formatCode="0\ &quot;年&quot;"/>
    <numFmt numFmtId="184" formatCode="yyyy&quot;年&quot;m&quot;月&quot;;@"/>
    <numFmt numFmtId="185" formatCode="[$]ggge&quot;年&quot;m&quot;月&quot;d&quot;日&quot;;@" x16r2:formatCode16="[$-ja-JP-x-gannen]ggge&quot;年&quot;m&quot;月&quot;d&quot;日&quot;;@"/>
    <numFmt numFmtId="186" formatCode="yyyy/m/d;@"/>
    <numFmt numFmtId="187" formatCode="m/d;@"/>
    <numFmt numFmtId="188" formatCode="0000"/>
    <numFmt numFmtId="189" formatCode="000"/>
    <numFmt numFmtId="190" formatCode="yyyy&quot;年&quot;m&quot;月&quot;d&quot;日&quot;;@"/>
    <numFmt numFmtId="191" formatCode="0.00\ &quot;年&quot;"/>
    <numFmt numFmtId="192" formatCode="0.0&quot;&quot;&quot; ｹ&quot;&quot;月&quot;"/>
    <numFmt numFmtId="193" formatCode="0.0&quot;カ&quot;&quot;月&quot;"/>
  </numFmts>
  <fonts count="145">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b/>
      <sz val="12"/>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b/>
      <sz val="16"/>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b/>
      <sz val="6"/>
      <color theme="1"/>
      <name val="游ゴシック"/>
      <family val="3"/>
      <charset val="128"/>
      <scheme val="minor"/>
    </font>
    <font>
      <sz val="10"/>
      <color theme="1"/>
      <name val="游ゴシック"/>
      <family val="3"/>
      <charset val="128"/>
      <scheme val="minor"/>
    </font>
    <font>
      <b/>
      <sz val="8"/>
      <color theme="1"/>
      <name val="游ゴシック"/>
      <family val="3"/>
      <charset val="128"/>
      <scheme val="minor"/>
    </font>
    <font>
      <sz val="11"/>
      <color theme="0" tint="-0.34998626667073579"/>
      <name val="游ゴシック"/>
      <family val="2"/>
      <charset val="128"/>
      <scheme val="minor"/>
    </font>
    <font>
      <b/>
      <sz val="9"/>
      <color theme="1"/>
      <name val="游ゴシック"/>
      <family val="3"/>
      <charset val="128"/>
      <scheme val="minor"/>
    </font>
    <font>
      <sz val="11"/>
      <color theme="0" tint="-0.34998626667073579"/>
      <name val="游ゴシック"/>
      <family val="3"/>
      <charset val="128"/>
      <scheme val="minor"/>
    </font>
    <font>
      <sz val="9"/>
      <color theme="1"/>
      <name val="游ゴシック"/>
      <family val="3"/>
      <charset val="128"/>
      <scheme val="minor"/>
    </font>
    <font>
      <sz val="18"/>
      <color theme="1"/>
      <name val="游ゴシック"/>
      <family val="3"/>
      <charset val="128"/>
      <scheme val="minor"/>
    </font>
    <font>
      <u/>
      <sz val="11"/>
      <color theme="1"/>
      <name val="游ゴシック"/>
      <family val="3"/>
      <charset val="128"/>
      <scheme val="minor"/>
    </font>
    <font>
      <sz val="10"/>
      <color rgb="FFFF0000"/>
      <name val="游ゴシック"/>
      <family val="2"/>
      <charset val="128"/>
      <scheme val="minor"/>
    </font>
    <font>
      <b/>
      <sz val="28"/>
      <color theme="0"/>
      <name val="游ゴシック"/>
      <family val="3"/>
      <charset val="128"/>
      <scheme val="minor"/>
    </font>
    <font>
      <sz val="9"/>
      <color indexed="81"/>
      <name val="MS P ゴシック"/>
      <family val="3"/>
      <charset val="128"/>
    </font>
    <font>
      <sz val="11"/>
      <color rgb="FFFF0000"/>
      <name val="游ゴシック"/>
      <family val="2"/>
      <charset val="128"/>
      <scheme val="minor"/>
    </font>
    <font>
      <sz val="14"/>
      <color theme="1"/>
      <name val="游ゴシック"/>
      <family val="3"/>
      <charset val="128"/>
      <scheme val="minor"/>
    </font>
    <font>
      <sz val="14"/>
      <color rgb="FFFF0000"/>
      <name val="游ゴシック"/>
      <family val="3"/>
      <charset val="128"/>
      <scheme val="minor"/>
    </font>
    <font>
      <sz val="10"/>
      <color rgb="FFFF0000"/>
      <name val="游ゴシック"/>
      <family val="3"/>
      <charset val="128"/>
      <scheme val="minor"/>
    </font>
    <font>
      <sz val="12"/>
      <color rgb="FFFF0000"/>
      <name val="ＭＳ Ｐゴシック"/>
      <family val="3"/>
      <charset val="128"/>
    </font>
    <font>
      <b/>
      <u/>
      <sz val="11"/>
      <color theme="1"/>
      <name val="游ゴシック"/>
      <family val="3"/>
      <charset val="128"/>
      <scheme val="minor"/>
    </font>
    <font>
      <sz val="10"/>
      <color theme="1"/>
      <name val="ＭＳ Ｐ明朝"/>
      <family val="1"/>
      <charset val="128"/>
    </font>
    <font>
      <b/>
      <u/>
      <sz val="10"/>
      <color rgb="FFFF0000"/>
      <name val="游ゴシック"/>
      <family val="3"/>
      <charset val="128"/>
      <scheme val="minor"/>
    </font>
    <font>
      <b/>
      <sz val="11"/>
      <name val="游ゴシック"/>
      <family val="3"/>
      <charset val="128"/>
      <scheme val="minor"/>
    </font>
    <font>
      <sz val="9"/>
      <color theme="1"/>
      <name val="游ゴシック"/>
      <family val="2"/>
      <charset val="128"/>
      <scheme val="minor"/>
    </font>
    <font>
      <sz val="9"/>
      <color theme="1"/>
      <name val="ＭＳ Ｐ明朝"/>
      <family val="1"/>
      <charset val="128"/>
    </font>
    <font>
      <sz val="11"/>
      <color theme="1"/>
      <name val="ＭＳ Ｐゴシック"/>
      <family val="3"/>
      <charset val="128"/>
    </font>
    <font>
      <sz val="10"/>
      <color theme="1"/>
      <name val="ＭＳ Ｐゴシック"/>
      <family val="3"/>
      <charset val="128"/>
    </font>
    <font>
      <b/>
      <sz val="11"/>
      <color theme="1"/>
      <name val="ＭＳ Ｐゴシック"/>
      <family val="3"/>
      <charset val="128"/>
    </font>
    <font>
      <sz val="12"/>
      <color theme="1"/>
      <name val="ＭＳ Ｐゴシック"/>
      <family val="3"/>
      <charset val="128"/>
    </font>
    <font>
      <b/>
      <sz val="12"/>
      <color rgb="FFFF0000"/>
      <name val="ＭＳ Ｐゴシック"/>
      <family val="3"/>
      <charset val="128"/>
    </font>
    <font>
      <b/>
      <sz val="10"/>
      <color rgb="FFFF0000"/>
      <name val="ＭＳ Ｐゴシック"/>
      <family val="3"/>
      <charset val="128"/>
    </font>
    <font>
      <b/>
      <sz val="12"/>
      <color rgb="FF0070C0"/>
      <name val="ＭＳ Ｐゴシック"/>
      <family val="3"/>
      <charset val="128"/>
    </font>
    <font>
      <sz val="14"/>
      <color theme="1"/>
      <name val="游ゴシック"/>
      <family val="2"/>
      <charset val="128"/>
      <scheme val="minor"/>
    </font>
    <font>
      <b/>
      <sz val="9"/>
      <color rgb="FFFF0000"/>
      <name val="游ゴシック"/>
      <family val="3"/>
      <charset val="128"/>
      <scheme val="minor"/>
    </font>
    <font>
      <sz val="11"/>
      <color rgb="FFFF0000"/>
      <name val="ＭＳ Ｐゴシック"/>
      <family val="3"/>
      <charset val="128"/>
    </font>
    <font>
      <sz val="14"/>
      <color theme="1"/>
      <name val="ＭＳ Ｐゴシック"/>
      <family val="3"/>
      <charset val="128"/>
    </font>
    <font>
      <sz val="8"/>
      <color theme="1"/>
      <name val="ＭＳ Ｐゴシック"/>
      <family val="3"/>
      <charset val="128"/>
    </font>
    <font>
      <b/>
      <sz val="14"/>
      <color theme="1"/>
      <name val="ＭＳ Ｐゴシック"/>
      <family val="3"/>
      <charset val="128"/>
    </font>
    <font>
      <b/>
      <sz val="10"/>
      <color theme="1"/>
      <name val="ＭＳ Ｐゴシック"/>
      <family val="3"/>
      <charset val="128"/>
    </font>
    <font>
      <sz val="16"/>
      <color theme="1"/>
      <name val="ＭＳ Ｐゴシック"/>
      <family val="3"/>
      <charset val="128"/>
    </font>
    <font>
      <b/>
      <sz val="16"/>
      <color theme="1"/>
      <name val="ＭＳ Ｐゴシック"/>
      <family val="3"/>
      <charset val="128"/>
    </font>
    <font>
      <b/>
      <u/>
      <sz val="16"/>
      <color theme="1"/>
      <name val="ＭＳ Ｐゴシック"/>
      <family val="3"/>
      <charset val="128"/>
    </font>
    <font>
      <b/>
      <sz val="12"/>
      <color theme="1"/>
      <name val="ＭＳ Ｐゴシック"/>
      <family val="3"/>
      <charset val="128"/>
    </font>
    <font>
      <b/>
      <u/>
      <sz val="12"/>
      <color theme="1"/>
      <name val="ＭＳ Ｐゴシック"/>
      <family val="3"/>
      <charset val="128"/>
    </font>
    <font>
      <u/>
      <sz val="11"/>
      <color theme="10"/>
      <name val="游ゴシック"/>
      <family val="2"/>
      <charset val="128"/>
      <scheme val="minor"/>
    </font>
    <font>
      <sz val="10"/>
      <color rgb="FFFF0000"/>
      <name val="ＭＳ Ｐゴシック"/>
      <family val="3"/>
      <charset val="128"/>
    </font>
    <font>
      <sz val="24"/>
      <color theme="1"/>
      <name val="游ゴシック"/>
      <family val="2"/>
      <charset val="128"/>
      <scheme val="minor"/>
    </font>
    <font>
      <b/>
      <sz val="22"/>
      <color theme="1"/>
      <name val="游ゴシック"/>
      <family val="3"/>
      <charset val="128"/>
      <scheme val="minor"/>
    </font>
    <font>
      <sz val="14"/>
      <color rgb="FF002060"/>
      <name val="ＭＳ Ｐゴシック"/>
      <family val="3"/>
      <charset val="128"/>
    </font>
    <font>
      <sz val="11"/>
      <color theme="8" tint="-0.249977111117893"/>
      <name val="游ゴシック"/>
      <family val="2"/>
      <charset val="128"/>
      <scheme val="minor"/>
    </font>
    <font>
      <b/>
      <sz val="9"/>
      <color indexed="12"/>
      <name val="MS P ゴシック"/>
      <family val="3"/>
      <charset val="128"/>
    </font>
    <font>
      <sz val="9"/>
      <color theme="8" tint="-0.249977111117893"/>
      <name val="ＭＳ Ｐゴシック"/>
      <family val="3"/>
      <charset val="128"/>
    </font>
    <font>
      <sz val="10"/>
      <color theme="8" tint="-0.24994659260841701"/>
      <name val="ＭＳ Ｐゴシック"/>
      <family val="3"/>
      <charset val="128"/>
    </font>
    <font>
      <sz val="9"/>
      <color indexed="12"/>
      <name val="MS P ゴシック"/>
      <family val="3"/>
      <charset val="128"/>
    </font>
    <font>
      <sz val="14"/>
      <color theme="5" tint="-0.499984740745262"/>
      <name val="HGS創英ﾌﾟﾚｾﾞﾝｽEB"/>
      <family val="1"/>
      <charset val="128"/>
    </font>
    <font>
      <b/>
      <sz val="14"/>
      <color rgb="FFFF0000"/>
      <name val="ＭＳ Ｐゴシック"/>
      <family val="3"/>
      <charset val="128"/>
    </font>
    <font>
      <u/>
      <sz val="12"/>
      <color theme="1"/>
      <name val="ＭＳ Ｐゴシック"/>
      <family val="3"/>
      <charset val="128"/>
    </font>
    <font>
      <u/>
      <sz val="10"/>
      <color theme="1"/>
      <name val="ＭＳ Ｐゴシック"/>
      <family val="3"/>
      <charset val="128"/>
    </font>
    <font>
      <sz val="10"/>
      <color theme="8" tint="-0.249977111117893"/>
      <name val="ＭＳ Ｐゴシック"/>
      <family val="3"/>
      <charset val="128"/>
    </font>
    <font>
      <sz val="9"/>
      <color indexed="30"/>
      <name val="MS P ゴシック"/>
      <family val="3"/>
      <charset val="128"/>
    </font>
    <font>
      <b/>
      <u/>
      <sz val="10"/>
      <color theme="1"/>
      <name val="ＭＳ Ｐゴシック"/>
      <family val="3"/>
      <charset val="128"/>
    </font>
    <font>
      <b/>
      <sz val="11"/>
      <color rgb="FFFF0000"/>
      <name val="ＭＳ Ｐゴシック"/>
      <family val="3"/>
      <charset val="128"/>
    </font>
    <font>
      <b/>
      <sz val="13"/>
      <color theme="3"/>
      <name val="游ゴシック"/>
      <family val="2"/>
      <charset val="128"/>
      <scheme val="minor"/>
    </font>
    <font>
      <b/>
      <sz val="28"/>
      <color rgb="FF0066FF"/>
      <name val="游ゴシック"/>
      <family val="3"/>
      <charset val="128"/>
      <scheme val="minor"/>
    </font>
    <font>
      <sz val="11"/>
      <color theme="1"/>
      <name val="游ゴシック"/>
      <family val="3"/>
      <scheme val="minor"/>
    </font>
    <font>
      <sz val="6"/>
      <name val="游ゴシック"/>
      <family val="3"/>
    </font>
    <font>
      <sz val="12"/>
      <color theme="1"/>
      <name val="ＭＳ ゴシック"/>
      <family val="3"/>
    </font>
    <font>
      <sz val="14"/>
      <color theme="1"/>
      <name val="ＭＳ ゴシック"/>
      <family val="3"/>
    </font>
    <font>
      <sz val="11"/>
      <color theme="1"/>
      <name val="ＭＳ ゴシック"/>
      <family val="3"/>
    </font>
    <font>
      <sz val="14"/>
      <color theme="1"/>
      <name val="游ゴシック"/>
      <family val="2"/>
      <scheme val="minor"/>
    </font>
    <font>
      <sz val="16"/>
      <color theme="1"/>
      <name val="ＭＳ ゴシック"/>
      <family val="3"/>
    </font>
    <font>
      <b/>
      <sz val="18"/>
      <color theme="1"/>
      <name val="ＭＳ ゴシック"/>
      <family val="3"/>
    </font>
    <font>
      <b/>
      <sz val="12"/>
      <color theme="1"/>
      <name val="ＭＳ ゴシック"/>
      <family val="3"/>
    </font>
    <font>
      <b/>
      <sz val="11"/>
      <color rgb="FFFF0000"/>
      <name val="游ゴシック"/>
      <family val="3"/>
      <charset val="128"/>
      <scheme val="minor"/>
    </font>
    <font>
      <sz val="11"/>
      <color theme="8" tint="-0.24994659260841701"/>
      <name val="ＭＳ Ｐゴシック"/>
      <family val="3"/>
      <charset val="128"/>
    </font>
    <font>
      <sz val="11"/>
      <color rgb="FF0070C0"/>
      <name val="ＭＳ Ｐゴシック"/>
      <family val="3"/>
      <charset val="128"/>
    </font>
    <font>
      <b/>
      <sz val="9"/>
      <color indexed="30"/>
      <name val="MS P ゴシック"/>
      <family val="3"/>
      <charset val="128"/>
    </font>
    <font>
      <b/>
      <sz val="9"/>
      <color indexed="81"/>
      <name val="MS P ゴシック"/>
      <family val="3"/>
      <charset val="128"/>
    </font>
    <font>
      <b/>
      <sz val="26"/>
      <color theme="0"/>
      <name val="ＭＳ Ｐゴシック"/>
      <family val="3"/>
      <charset val="128"/>
    </font>
    <font>
      <sz val="18"/>
      <color theme="1"/>
      <name val="ＭＳ Ｐゴシック"/>
      <family val="3"/>
      <charset val="128"/>
    </font>
    <font>
      <u/>
      <sz val="10"/>
      <color theme="1"/>
      <name val="游ゴシック"/>
      <family val="3"/>
      <charset val="128"/>
      <scheme val="minor"/>
    </font>
    <font>
      <u/>
      <sz val="10"/>
      <color rgb="FFFF0000"/>
      <name val="游ゴシック"/>
      <family val="3"/>
      <charset val="128"/>
      <scheme val="minor"/>
    </font>
    <font>
      <sz val="10"/>
      <color theme="1"/>
      <name val="游ゴシック"/>
      <family val="3"/>
      <charset val="128"/>
    </font>
    <font>
      <sz val="12"/>
      <color theme="1"/>
      <name val="游ゴシック"/>
      <family val="3"/>
      <charset val="128"/>
    </font>
    <font>
      <b/>
      <sz val="14"/>
      <color rgb="FFFF0000"/>
      <name val="游ゴシック"/>
      <family val="3"/>
      <charset val="128"/>
      <scheme val="minor"/>
    </font>
    <font>
      <u/>
      <sz val="14"/>
      <color theme="10"/>
      <name val="游ゴシック"/>
      <family val="2"/>
      <charset val="128"/>
      <scheme val="minor"/>
    </font>
    <font>
      <sz val="12"/>
      <color theme="1"/>
      <name val="游ゴシック"/>
      <family val="2"/>
      <charset val="128"/>
      <scheme val="minor"/>
    </font>
    <font>
      <b/>
      <sz val="12"/>
      <color rgb="FF0070C0"/>
      <name val="游ゴシック"/>
      <family val="3"/>
      <charset val="128"/>
      <scheme val="minor"/>
    </font>
    <font>
      <sz val="9"/>
      <color rgb="FFFF0000"/>
      <name val="游ゴシック"/>
      <family val="3"/>
      <charset val="128"/>
      <scheme val="minor"/>
    </font>
    <font>
      <b/>
      <u/>
      <sz val="11"/>
      <color rgb="FFFF0000"/>
      <name val="游ゴシック"/>
      <family val="3"/>
      <charset val="128"/>
      <scheme val="minor"/>
    </font>
    <font>
      <sz val="12"/>
      <color theme="0" tint="-0.499984740745262"/>
      <name val="游ゴシック"/>
      <family val="3"/>
      <charset val="128"/>
      <scheme val="minor"/>
    </font>
    <font>
      <b/>
      <sz val="11"/>
      <color theme="0" tint="-0.499984740745262"/>
      <name val="游ゴシック"/>
      <family val="3"/>
      <charset val="128"/>
      <scheme val="minor"/>
    </font>
    <font>
      <sz val="10"/>
      <color indexed="81"/>
      <name val="MS P ゴシック"/>
      <family val="3"/>
      <charset val="128"/>
    </font>
    <font>
      <b/>
      <sz val="10"/>
      <color indexed="81"/>
      <name val="MS P ゴシック"/>
      <family val="3"/>
      <charset val="128"/>
    </font>
    <font>
      <sz val="8"/>
      <color theme="1" tint="0.24994659260841701"/>
      <name val="游ゴシック"/>
      <family val="3"/>
      <charset val="128"/>
      <scheme val="minor"/>
    </font>
    <font>
      <b/>
      <sz val="16"/>
      <color rgb="FFFF0000"/>
      <name val="游ゴシック"/>
      <family val="3"/>
      <charset val="128"/>
      <scheme val="minor"/>
    </font>
    <font>
      <b/>
      <sz val="12"/>
      <color rgb="FFFF0000"/>
      <name val="游ゴシック"/>
      <family val="3"/>
      <charset val="128"/>
      <scheme val="minor"/>
    </font>
    <font>
      <sz val="11"/>
      <color theme="1"/>
      <name val="游ゴシック"/>
      <family val="2"/>
      <charset val="128"/>
      <scheme val="minor"/>
    </font>
    <font>
      <b/>
      <sz val="16"/>
      <color rgb="FF0070C0"/>
      <name val="游ゴシック"/>
      <family val="3"/>
      <charset val="128"/>
      <scheme val="minor"/>
    </font>
    <font>
      <b/>
      <u/>
      <sz val="12"/>
      <color rgb="FFFF0000"/>
      <name val="游ゴシック"/>
      <family val="3"/>
      <charset val="128"/>
      <scheme val="minor"/>
    </font>
    <font>
      <sz val="11"/>
      <color rgb="FFFF0000"/>
      <name val="游ゴシック"/>
      <family val="3"/>
      <charset val="128"/>
      <scheme val="minor"/>
    </font>
    <font>
      <b/>
      <u/>
      <sz val="10"/>
      <color indexed="81"/>
      <name val="MS P ゴシック"/>
      <family val="3"/>
      <charset val="128"/>
    </font>
    <font>
      <b/>
      <sz val="10"/>
      <color theme="0"/>
      <name val="游ゴシック"/>
      <family val="3"/>
      <charset val="128"/>
      <scheme val="minor"/>
    </font>
    <font>
      <sz val="12"/>
      <color rgb="FFFF0000"/>
      <name val="游ゴシック"/>
      <family val="3"/>
      <charset val="128"/>
      <scheme val="minor"/>
    </font>
    <font>
      <b/>
      <sz val="11"/>
      <color theme="0"/>
      <name val="游ゴシック"/>
      <family val="3"/>
      <charset val="128"/>
      <scheme val="minor"/>
    </font>
    <font>
      <b/>
      <sz val="16"/>
      <color theme="0"/>
      <name val="游ゴシック"/>
      <family val="3"/>
      <charset val="128"/>
      <scheme val="minor"/>
    </font>
    <font>
      <b/>
      <sz val="20"/>
      <color theme="1"/>
      <name val="游ゴシック"/>
      <family val="3"/>
      <charset val="128"/>
      <scheme val="minor"/>
    </font>
    <font>
      <b/>
      <sz val="20"/>
      <color rgb="FFFF0000"/>
      <name val="游ゴシック"/>
      <family val="3"/>
      <charset val="128"/>
      <scheme val="minor"/>
    </font>
    <font>
      <b/>
      <sz val="18"/>
      <color rgb="FFFF0000"/>
      <name val="游ゴシック"/>
      <family val="3"/>
      <charset val="128"/>
      <scheme val="minor"/>
    </font>
    <font>
      <b/>
      <sz val="14"/>
      <color theme="0"/>
      <name val="ＭＳ Ｐゴシック"/>
      <family val="3"/>
      <charset val="128"/>
    </font>
    <font>
      <b/>
      <sz val="10"/>
      <color rgb="FFFF0000"/>
      <name val="游ゴシック"/>
      <family val="3"/>
      <charset val="128"/>
      <scheme val="minor"/>
    </font>
    <font>
      <b/>
      <sz val="16"/>
      <color rgb="FF00B050"/>
      <name val="游ゴシック"/>
      <family val="3"/>
      <charset val="128"/>
      <scheme val="minor"/>
    </font>
    <font>
      <b/>
      <sz val="12"/>
      <color rgb="FF00B050"/>
      <name val="游ゴシック"/>
      <family val="3"/>
      <charset val="128"/>
      <scheme val="minor"/>
    </font>
    <font>
      <b/>
      <sz val="14"/>
      <color rgb="FF00B050"/>
      <name val="游ゴシック"/>
      <family val="3"/>
      <charset val="128"/>
      <scheme val="minor"/>
    </font>
    <font>
      <sz val="12"/>
      <color rgb="FF00B050"/>
      <name val="游ゴシック"/>
      <family val="3"/>
      <charset val="128"/>
      <scheme val="minor"/>
    </font>
    <font>
      <sz val="11"/>
      <color theme="1" tint="0.249977111117893"/>
      <name val="游ゴシック"/>
      <family val="3"/>
      <charset val="128"/>
      <scheme val="minor"/>
    </font>
    <font>
      <sz val="11"/>
      <color theme="1"/>
      <name val="Meiryo UI"/>
      <family val="3"/>
      <charset val="128"/>
    </font>
    <font>
      <sz val="12"/>
      <color theme="1"/>
      <name val="Meiryo UI"/>
      <family val="3"/>
      <charset val="128"/>
    </font>
    <font>
      <b/>
      <sz val="12"/>
      <color theme="1"/>
      <name val="Meiryo UI"/>
      <family val="3"/>
      <charset val="128"/>
    </font>
    <font>
      <b/>
      <sz val="11"/>
      <color theme="1"/>
      <name val="Meiryo UI"/>
      <family val="3"/>
      <charset val="128"/>
    </font>
    <font>
      <sz val="14"/>
      <color theme="1"/>
      <name val="Meiryo UI"/>
      <family val="3"/>
      <charset val="128"/>
    </font>
    <font>
      <b/>
      <sz val="14"/>
      <color theme="1"/>
      <name val="Meiryo UI"/>
      <family val="3"/>
      <charset val="128"/>
    </font>
    <font>
      <b/>
      <sz val="8"/>
      <color rgb="FFFF0000"/>
      <name val="游ゴシック"/>
      <family val="3"/>
      <charset val="128"/>
      <scheme val="minor"/>
    </font>
    <font>
      <b/>
      <sz val="18"/>
      <color theme="0"/>
      <name val="ＭＳ Ｐゴシック"/>
      <family val="3"/>
      <charset val="128"/>
    </font>
    <font>
      <b/>
      <sz val="26"/>
      <color theme="1"/>
      <name val="ＭＳ Ｐゴシック"/>
      <family val="3"/>
      <charset val="128"/>
    </font>
    <font>
      <sz val="11"/>
      <color rgb="FF0070C0"/>
      <name val="Meiryo UI"/>
      <family val="3"/>
      <charset val="128"/>
    </font>
    <font>
      <b/>
      <strike/>
      <sz val="12"/>
      <color rgb="FFFF0000"/>
      <name val="ＭＳ Ｐゴシック"/>
      <family val="3"/>
      <charset val="128"/>
    </font>
    <font>
      <strike/>
      <sz val="11"/>
      <color rgb="FFFF0000"/>
      <name val="ＭＳ Ｐゴシック"/>
      <family val="3"/>
      <charset val="128"/>
    </font>
    <font>
      <b/>
      <sz val="12"/>
      <color rgb="FF00B050"/>
      <name val="ＭＳ Ｐゴシック"/>
      <family val="3"/>
      <charset val="128"/>
    </font>
    <font>
      <b/>
      <sz val="14"/>
      <color rgb="FFFF0000"/>
      <name val="Meiryo UI"/>
      <family val="3"/>
      <charset val="128"/>
    </font>
    <font>
      <sz val="14"/>
      <color rgb="FFFF0000"/>
      <name val="Meiryo UI"/>
      <family val="3"/>
      <charset val="128"/>
    </font>
    <font>
      <sz val="12"/>
      <color rgb="FFFF0000"/>
      <name val="Meiryo UI"/>
      <family val="3"/>
      <charset val="128"/>
    </font>
    <font>
      <sz val="13"/>
      <color theme="1"/>
      <name val="Meiryo UI"/>
      <family val="3"/>
      <charset val="128"/>
    </font>
    <font>
      <b/>
      <sz val="13"/>
      <color rgb="FFFF0000"/>
      <name val="Meiryo UI"/>
      <family val="3"/>
      <charset val="128"/>
    </font>
    <font>
      <b/>
      <sz val="14"/>
      <color theme="0"/>
      <name val="Meiryo UI"/>
      <family val="3"/>
      <charset val="128"/>
    </font>
    <font>
      <b/>
      <sz val="13"/>
      <color theme="1"/>
      <name val="Meiryo UI"/>
      <family val="3"/>
      <charset val="128"/>
    </font>
  </fonts>
  <fills count="23">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5" tint="0.39994506668294322"/>
        <bgColor indexed="64"/>
      </patternFill>
    </fill>
    <fill>
      <patternFill patternType="solid">
        <fgColor rgb="FF99FFCC"/>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FFFCC"/>
        <bgColor indexed="64"/>
      </patternFill>
    </fill>
    <fill>
      <patternFill patternType="solid">
        <fgColor theme="7" tint="0.39994506668294322"/>
        <bgColor indexed="64"/>
      </patternFill>
    </fill>
    <fill>
      <patternFill patternType="solid">
        <fgColor theme="9" tint="0.7999816888943144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1" tint="4.9989318521683403E-2"/>
        <bgColor indexed="64"/>
      </patternFill>
    </fill>
    <fill>
      <patternFill patternType="solid">
        <fgColor rgb="FF00B050"/>
        <bgColor indexed="64"/>
      </patternFill>
    </fill>
    <fill>
      <patternFill patternType="solid">
        <fgColor rgb="FFFFCCFF"/>
        <bgColor indexed="64"/>
      </patternFill>
    </fill>
    <fill>
      <patternFill patternType="solid">
        <fgColor theme="5" tint="0.59999389629810485"/>
        <bgColor indexed="64"/>
      </patternFill>
    </fill>
    <fill>
      <patternFill patternType="solid">
        <fgColor rgb="FFFF33CC"/>
        <bgColor indexed="64"/>
      </patternFill>
    </fill>
  </fills>
  <borders count="21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thin">
        <color auto="1"/>
      </left>
      <right/>
      <top style="medium">
        <color auto="1"/>
      </top>
      <bottom style="thin">
        <color auto="1"/>
      </bottom>
      <diagonal/>
    </border>
    <border>
      <left style="double">
        <color auto="1"/>
      </left>
      <right style="thin">
        <color auto="1"/>
      </right>
      <top style="medium">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auto="1"/>
      </left>
      <right/>
      <top style="thin">
        <color auto="1"/>
      </top>
      <bottom style="thin">
        <color auto="1"/>
      </bottom>
      <diagonal/>
    </border>
    <border>
      <left style="thin">
        <color auto="1"/>
      </left>
      <right style="double">
        <color auto="1"/>
      </right>
      <top style="thin">
        <color auto="1"/>
      </top>
      <bottom style="thin">
        <color indexed="64"/>
      </bottom>
      <diagonal/>
    </border>
    <border>
      <left style="thin">
        <color auto="1"/>
      </left>
      <right style="medium">
        <color auto="1"/>
      </right>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auto="1"/>
      </left>
      <right/>
      <top style="thin">
        <color auto="1"/>
      </top>
      <bottom style="thin">
        <color auto="1"/>
      </bottom>
      <diagonal/>
    </border>
    <border>
      <left style="hair">
        <color indexed="64"/>
      </left>
      <right style="hair">
        <color indexed="64"/>
      </right>
      <top style="thin">
        <color indexed="64"/>
      </top>
      <bottom style="thin">
        <color indexed="64"/>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bottom style="medium">
        <color auto="1"/>
      </bottom>
      <diagonal/>
    </border>
    <border>
      <left style="thin">
        <color auto="1"/>
      </left>
      <right style="thin">
        <color auto="1"/>
      </right>
      <top style="hair">
        <color auto="1"/>
      </top>
      <bottom/>
      <diagonal/>
    </border>
    <border>
      <left style="thin">
        <color auto="1"/>
      </left>
      <right style="medium">
        <color auto="1"/>
      </right>
      <top style="hair">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auto="1"/>
      </left>
      <right style="medium">
        <color auto="1"/>
      </right>
      <top/>
      <bottom style="double">
        <color auto="1"/>
      </bottom>
      <diagonal/>
    </border>
    <border>
      <left style="medium">
        <color auto="1"/>
      </left>
      <right style="thin">
        <color auto="1"/>
      </right>
      <top style="hair">
        <color auto="1"/>
      </top>
      <bottom style="double">
        <color auto="1"/>
      </bottom>
      <diagonal/>
    </border>
    <border>
      <left style="thin">
        <color auto="1"/>
      </left>
      <right style="thin">
        <color auto="1"/>
      </right>
      <top style="hair">
        <color auto="1"/>
      </top>
      <bottom style="double">
        <color auto="1"/>
      </bottom>
      <diagonal/>
    </border>
    <border>
      <left style="thin">
        <color auto="1"/>
      </left>
      <right style="medium">
        <color auto="1"/>
      </right>
      <top style="hair">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hair">
        <color indexed="64"/>
      </left>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top style="hair">
        <color auto="1"/>
      </top>
      <bottom style="hair">
        <color auto="1"/>
      </bottom>
      <diagonal/>
    </border>
    <border>
      <left style="hair">
        <color auto="1"/>
      </left>
      <right/>
      <top/>
      <bottom style="hair">
        <color auto="1"/>
      </bottom>
      <diagonal/>
    </border>
    <border>
      <left/>
      <right style="hair">
        <color auto="1"/>
      </right>
      <top/>
      <bottom style="hair">
        <color auto="1"/>
      </bottom>
      <diagonal/>
    </border>
    <border diagonalUp="1" diagonalDown="1">
      <left style="hair">
        <color auto="1"/>
      </left>
      <right style="hair">
        <color auto="1"/>
      </right>
      <top style="hair">
        <color auto="1"/>
      </top>
      <bottom style="hair">
        <color auto="1"/>
      </bottom>
      <diagonal style="hair">
        <color auto="1"/>
      </diagonal>
    </border>
    <border>
      <left style="hair">
        <color auto="1"/>
      </left>
      <right/>
      <top style="hair">
        <color auto="1"/>
      </top>
      <bottom style="medium">
        <color auto="1"/>
      </bottom>
      <diagonal/>
    </border>
    <border>
      <left/>
      <right/>
      <top style="hair">
        <color auto="1"/>
      </top>
      <bottom style="medium">
        <color auto="1"/>
      </bottom>
      <diagonal/>
    </border>
    <border>
      <left/>
      <right style="hair">
        <color auto="1"/>
      </right>
      <top style="hair">
        <color auto="1"/>
      </top>
      <bottom style="medium">
        <color auto="1"/>
      </bottom>
      <diagonal/>
    </border>
    <border diagonalUp="1" diagonalDown="1">
      <left style="hair">
        <color auto="1"/>
      </left>
      <right/>
      <top style="hair">
        <color auto="1"/>
      </top>
      <bottom style="medium">
        <color auto="1"/>
      </bottom>
      <diagonal style="hair">
        <color auto="1"/>
      </diagonal>
    </border>
    <border diagonalUp="1" diagonalDown="1">
      <left/>
      <right/>
      <top style="hair">
        <color auto="1"/>
      </top>
      <bottom style="medium">
        <color auto="1"/>
      </bottom>
      <diagonal style="hair">
        <color auto="1"/>
      </diagonal>
    </border>
    <border diagonalUp="1" diagonalDown="1">
      <left/>
      <right style="hair">
        <color auto="1"/>
      </right>
      <top style="hair">
        <color auto="1"/>
      </top>
      <bottom style="medium">
        <color auto="1"/>
      </bottom>
      <diagonal style="hair">
        <color auto="1"/>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diagonalUp="1" diagonalDown="1">
      <left style="hair">
        <color auto="1"/>
      </left>
      <right style="hair">
        <color auto="1"/>
      </right>
      <top/>
      <bottom style="hair">
        <color auto="1"/>
      </bottom>
      <diagonal style="hair">
        <color auto="1"/>
      </diagonal>
    </border>
    <border>
      <left style="hair">
        <color auto="1"/>
      </left>
      <right/>
      <top/>
      <bottom/>
      <diagonal/>
    </border>
    <border>
      <left style="hair">
        <color auto="1"/>
      </left>
      <right style="medium">
        <color auto="1"/>
      </right>
      <top/>
      <bottom style="hair">
        <color auto="1"/>
      </bottom>
      <diagonal/>
    </border>
    <border>
      <left/>
      <right/>
      <top style="medium">
        <color auto="1"/>
      </top>
      <bottom/>
      <diagonal/>
    </border>
    <border>
      <left/>
      <right style="hair">
        <color auto="1"/>
      </right>
      <top style="medium">
        <color auto="1"/>
      </top>
      <bottom/>
      <diagonal/>
    </border>
    <border>
      <left/>
      <right style="medium">
        <color auto="1"/>
      </right>
      <top style="hair">
        <color auto="1"/>
      </top>
      <bottom style="medium">
        <color auto="1"/>
      </bottom>
      <diagonal/>
    </border>
    <border diagonalUp="1" diagonalDown="1">
      <left style="medium">
        <color auto="1"/>
      </left>
      <right style="hair">
        <color auto="1"/>
      </right>
      <top/>
      <bottom style="hair">
        <color auto="1"/>
      </bottom>
      <diagonal style="hair">
        <color auto="1"/>
      </diagonal>
    </border>
    <border>
      <left/>
      <right style="medium">
        <color auto="1"/>
      </right>
      <top/>
      <bottom/>
      <diagonal/>
    </border>
    <border diagonalUp="1" diagonalDown="1">
      <left style="medium">
        <color auto="1"/>
      </left>
      <right style="hair">
        <color auto="1"/>
      </right>
      <top style="hair">
        <color auto="1"/>
      </top>
      <bottom style="hair">
        <color auto="1"/>
      </bottom>
      <diagonal style="hair">
        <color auto="1"/>
      </diagonal>
    </border>
    <border>
      <left/>
      <right style="medium">
        <color auto="1"/>
      </right>
      <top/>
      <bottom style="hair">
        <color indexed="64"/>
      </bottom>
      <diagonal/>
    </border>
    <border>
      <left style="medium">
        <color auto="1"/>
      </left>
      <right/>
      <top style="hair">
        <color auto="1"/>
      </top>
      <bottom style="medium">
        <color auto="1"/>
      </bottom>
      <diagonal/>
    </border>
    <border diagonalUp="1" diagonalDown="1">
      <left style="medium">
        <color auto="1"/>
      </left>
      <right/>
      <top style="hair">
        <color auto="1"/>
      </top>
      <bottom style="medium">
        <color auto="1"/>
      </bottom>
      <diagonal style="hair">
        <color auto="1"/>
      </diagonal>
    </border>
    <border>
      <left/>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top/>
      <bottom style="hair">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thin">
        <color indexed="64"/>
      </top>
      <bottom style="dotted">
        <color indexed="64"/>
      </bottom>
      <diagonal/>
    </border>
    <border>
      <left style="medium">
        <color indexed="64"/>
      </left>
      <right/>
      <top style="dotted">
        <color indexed="64"/>
      </top>
      <bottom/>
      <diagonal/>
    </border>
    <border>
      <left style="medium">
        <color indexed="64"/>
      </left>
      <right/>
      <top/>
      <bottom style="thin">
        <color indexed="64"/>
      </bottom>
      <diagonal/>
    </border>
    <border>
      <left/>
      <right style="medium">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style="hair">
        <color auto="1"/>
      </top>
      <bottom style="hair">
        <color auto="1"/>
      </bottom>
      <diagonal/>
    </border>
    <border>
      <left/>
      <right/>
      <top/>
      <bottom style="dotted">
        <color auto="1"/>
      </bottom>
      <diagonal/>
    </border>
    <border>
      <left style="dotted">
        <color indexed="64"/>
      </left>
      <right/>
      <top style="dotted">
        <color auto="1"/>
      </top>
      <bottom/>
      <diagonal/>
    </border>
    <border>
      <left style="dotted">
        <color indexed="64"/>
      </left>
      <right/>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dotted">
        <color indexed="64"/>
      </right>
      <top/>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hair">
        <color auto="1"/>
      </left>
      <right/>
      <top style="thin">
        <color auto="1"/>
      </top>
      <bottom style="hair">
        <color auto="1"/>
      </bottom>
      <diagonal/>
    </border>
    <border>
      <left/>
      <right/>
      <top style="thin">
        <color auto="1"/>
      </top>
      <bottom style="hair">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indexed="64"/>
      </left>
      <right style="hair">
        <color indexed="64"/>
      </right>
      <top/>
      <bottom style="thin">
        <color indexed="64"/>
      </bottom>
      <diagonal/>
    </border>
    <border>
      <left style="hair">
        <color auto="1"/>
      </left>
      <right style="hair">
        <color indexed="64"/>
      </right>
      <top style="thin">
        <color auto="1"/>
      </top>
      <bottom/>
      <diagonal/>
    </border>
    <border>
      <left style="hair">
        <color auto="1"/>
      </left>
      <right style="hair">
        <color indexed="64"/>
      </right>
      <top/>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hair">
        <color auto="1"/>
      </left>
      <right style="thin">
        <color auto="1"/>
      </right>
      <top/>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diagonalUp="1" diagonalDown="1">
      <left style="hair">
        <color auto="1"/>
      </left>
      <right style="hair">
        <color auto="1"/>
      </right>
      <top style="hair">
        <color auto="1"/>
      </top>
      <bottom style="medium">
        <color auto="1"/>
      </bottom>
      <diagonal style="hair">
        <color auto="1"/>
      </diagonal>
    </border>
    <border>
      <left style="medium">
        <color auto="1"/>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medium">
        <color auto="1"/>
      </left>
      <right style="hair">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hair">
        <color auto="1"/>
      </right>
      <top/>
      <bottom style="thin">
        <color auto="1"/>
      </bottom>
      <diagonal/>
    </border>
    <border>
      <left style="hair">
        <color auto="1"/>
      </left>
      <right style="medium">
        <color auto="1"/>
      </right>
      <top/>
      <bottom style="thin">
        <color auto="1"/>
      </bottom>
      <diagonal/>
    </border>
    <border>
      <left style="thin">
        <color auto="1"/>
      </left>
      <right style="thin">
        <color auto="1"/>
      </right>
      <top/>
      <bottom style="thin">
        <color auto="1"/>
      </bottom>
      <diagonal/>
    </border>
    <border>
      <left style="dotted">
        <color auto="1"/>
      </left>
      <right style="thin">
        <color auto="1"/>
      </right>
      <top style="thin">
        <color auto="1"/>
      </top>
      <bottom style="thin">
        <color auto="1"/>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style="hair">
        <color auto="1"/>
      </left>
      <right style="medium">
        <color auto="1"/>
      </right>
      <top style="thin">
        <color auto="1"/>
      </top>
      <bottom/>
      <diagonal/>
    </border>
    <border>
      <left style="hair">
        <color auto="1"/>
      </left>
      <right style="medium">
        <color auto="1"/>
      </right>
      <top/>
      <bottom/>
      <diagonal/>
    </border>
    <border>
      <left style="medium">
        <color auto="1"/>
      </left>
      <right style="hair">
        <color auto="1"/>
      </right>
      <top style="thin">
        <color auto="1"/>
      </top>
      <bottom style="medium">
        <color auto="1"/>
      </bottom>
      <diagonal/>
    </border>
    <border>
      <left style="hair">
        <color auto="1"/>
      </left>
      <right style="thin">
        <color auto="1"/>
      </right>
      <top/>
      <bottom style="medium">
        <color auto="1"/>
      </bottom>
      <diagonal/>
    </border>
    <border>
      <left style="hair">
        <color indexed="64"/>
      </left>
      <right style="hair">
        <color indexed="64"/>
      </right>
      <top/>
      <bottom style="medium">
        <color auto="1"/>
      </bottom>
      <diagonal/>
    </border>
    <border>
      <left style="hair">
        <color auto="1"/>
      </left>
      <right style="medium">
        <color auto="1"/>
      </right>
      <top/>
      <bottom style="medium">
        <color auto="1"/>
      </bottom>
      <diagonal/>
    </border>
    <border>
      <left style="medium">
        <color auto="1"/>
      </left>
      <right style="hair">
        <color auto="1"/>
      </right>
      <top style="medium">
        <color auto="1"/>
      </top>
      <bottom style="medium">
        <color auto="1"/>
      </bottom>
      <diagonal/>
    </border>
    <border>
      <left style="hair">
        <color indexed="64"/>
      </left>
      <right/>
      <top style="medium">
        <color auto="1"/>
      </top>
      <bottom style="medium">
        <color auto="1"/>
      </bottom>
      <diagonal/>
    </border>
    <border>
      <left style="hair">
        <color indexed="64"/>
      </left>
      <right style="hair">
        <color indexed="64"/>
      </right>
      <top style="medium">
        <color auto="1"/>
      </top>
      <bottom style="medium">
        <color auto="1"/>
      </bottom>
      <diagonal/>
    </border>
    <border>
      <left style="hair">
        <color auto="1"/>
      </left>
      <right style="thin">
        <color auto="1"/>
      </right>
      <top style="medium">
        <color auto="1"/>
      </top>
      <bottom style="medium">
        <color auto="1"/>
      </bottom>
      <diagonal/>
    </border>
    <border>
      <left style="hair">
        <color auto="1"/>
      </left>
      <right style="medium">
        <color auto="1"/>
      </right>
      <top style="medium">
        <color auto="1"/>
      </top>
      <bottom style="medium">
        <color auto="1"/>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mediumDashDotDot">
        <color auto="1"/>
      </bottom>
      <diagonal/>
    </border>
    <border>
      <left style="thin">
        <color auto="1"/>
      </left>
      <right style="thin">
        <color auto="1"/>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top style="thick">
        <color auto="1"/>
      </top>
      <bottom style="thick">
        <color auto="1"/>
      </bottom>
      <diagonal/>
    </border>
  </borders>
  <cellStyleXfs count="4">
    <xf numFmtId="0" fontId="0" fillId="0" borderId="0">
      <alignment vertical="center"/>
    </xf>
    <xf numFmtId="0" fontId="53" fillId="0" borderId="0" applyNumberFormat="0" applyFill="0" applyBorder="0" applyAlignment="0" applyProtection="0">
      <alignment vertical="center"/>
    </xf>
    <xf numFmtId="0" fontId="73" fillId="0" borderId="0">
      <alignment vertical="center"/>
    </xf>
    <xf numFmtId="38" fontId="106" fillId="0" borderId="0" applyFont="0" applyFill="0" applyBorder="0" applyAlignment="0" applyProtection="0">
      <alignment vertical="center"/>
    </xf>
  </cellStyleXfs>
  <cellXfs count="1139">
    <xf numFmtId="0" fontId="0" fillId="0" borderId="0" xfId="0">
      <alignment vertical="center"/>
    </xf>
    <xf numFmtId="0" fontId="2" fillId="0" borderId="0" xfId="0" applyFont="1">
      <alignment vertical="center"/>
    </xf>
    <xf numFmtId="0" fontId="12" fillId="0" borderId="0" xfId="0" applyFont="1">
      <alignment vertical="center"/>
    </xf>
    <xf numFmtId="0" fontId="0" fillId="0" borderId="2" xfId="0" applyBorder="1">
      <alignment vertical="center"/>
    </xf>
    <xf numFmtId="0" fontId="0" fillId="0" borderId="0" xfId="0" applyAlignment="1">
      <alignment vertical="top"/>
    </xf>
    <xf numFmtId="0" fontId="5" fillId="0" borderId="0" xfId="0" applyFont="1">
      <alignment vertical="center"/>
    </xf>
    <xf numFmtId="14" fontId="16" fillId="0" borderId="0" xfId="0" applyNumberFormat="1" applyFont="1">
      <alignment vertical="center"/>
    </xf>
    <xf numFmtId="49" fontId="0" fillId="0" borderId="0" xfId="0" applyNumberFormat="1">
      <alignment vertical="center"/>
    </xf>
    <xf numFmtId="0" fontId="5" fillId="0" borderId="2" xfId="0" applyFont="1" applyBorder="1">
      <alignment vertical="center"/>
    </xf>
    <xf numFmtId="0" fontId="6" fillId="0" borderId="0" xfId="0" applyFont="1">
      <alignment vertical="center"/>
    </xf>
    <xf numFmtId="0" fontId="6" fillId="0" borderId="0" xfId="0" applyFont="1" applyAlignment="1">
      <alignment horizontal="center" vertical="center"/>
    </xf>
    <xf numFmtId="0" fontId="3" fillId="0" borderId="0" xfId="0" applyFont="1" applyAlignment="1">
      <alignment horizontal="center" vertical="center"/>
    </xf>
    <xf numFmtId="0" fontId="0" fillId="0" borderId="22" xfId="0" applyBorder="1" applyAlignment="1">
      <alignment vertical="center" wrapText="1"/>
    </xf>
    <xf numFmtId="0" fontId="0" fillId="0" borderId="0" xfId="0" applyAlignment="1">
      <alignment vertical="center" shrinkToFit="1"/>
    </xf>
    <xf numFmtId="0" fontId="12" fillId="0" borderId="0" xfId="0" applyFont="1" applyAlignment="1">
      <alignment vertical="center" shrinkToFit="1"/>
    </xf>
    <xf numFmtId="0" fontId="0" fillId="0" borderId="0" xfId="0" applyAlignment="1">
      <alignment horizontal="center" vertical="center"/>
    </xf>
    <xf numFmtId="0" fontId="12" fillId="0" borderId="0" xfId="0" applyFont="1" applyAlignment="1">
      <alignment horizontal="center" vertical="center"/>
    </xf>
    <xf numFmtId="49" fontId="12" fillId="0" borderId="0" xfId="0" applyNumberFormat="1" applyFont="1">
      <alignment vertical="center"/>
    </xf>
    <xf numFmtId="49" fontId="5" fillId="0" borderId="0" xfId="0" applyNumberFormat="1" applyFont="1">
      <alignment vertical="center"/>
    </xf>
    <xf numFmtId="0" fontId="6" fillId="6" borderId="23" xfId="0" applyFont="1" applyFill="1" applyBorder="1" applyAlignment="1">
      <alignment horizontal="center" vertical="center" shrinkToFit="1"/>
    </xf>
    <xf numFmtId="0" fontId="6" fillId="6" borderId="23" xfId="0" applyFont="1" applyFill="1" applyBorder="1" applyAlignment="1">
      <alignment horizontal="center" vertical="center"/>
    </xf>
    <xf numFmtId="177" fontId="0" fillId="0" borderId="23" xfId="0" applyNumberFormat="1" applyBorder="1" applyAlignment="1">
      <alignment horizontal="center" vertical="center" shrinkToFit="1"/>
    </xf>
    <xf numFmtId="0" fontId="0" fillId="6" borderId="23" xfId="0" applyFill="1" applyBorder="1" applyAlignment="1">
      <alignment horizontal="center" vertical="center"/>
    </xf>
    <xf numFmtId="0" fontId="0" fillId="6" borderId="22" xfId="0" applyFill="1" applyBorder="1" applyAlignment="1">
      <alignment horizontal="center" vertical="center"/>
    </xf>
    <xf numFmtId="0" fontId="5" fillId="0" borderId="0" xfId="0" applyFont="1" applyAlignment="1">
      <alignment horizontal="center" vertical="center"/>
    </xf>
    <xf numFmtId="0" fontId="20" fillId="0" borderId="0" xfId="0" applyFont="1">
      <alignment vertical="center"/>
    </xf>
    <xf numFmtId="0" fontId="6" fillId="4" borderId="25"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0" fontId="6" fillId="4" borderId="26" xfId="0" applyFont="1" applyFill="1" applyBorder="1" applyAlignment="1">
      <alignment horizontal="center" vertical="center"/>
    </xf>
    <xf numFmtId="0" fontId="6" fillId="4" borderId="27" xfId="0" applyFont="1" applyFill="1" applyBorder="1" applyAlignment="1">
      <alignment horizontal="center" vertical="center"/>
    </xf>
    <xf numFmtId="0" fontId="0" fillId="0" borderId="28" xfId="0" applyBorder="1" applyAlignment="1">
      <alignment vertical="center" shrinkToFit="1"/>
    </xf>
    <xf numFmtId="0" fontId="0" fillId="0" borderId="29" xfId="0" applyBorder="1">
      <alignment vertical="center"/>
    </xf>
    <xf numFmtId="0" fontId="5" fillId="0" borderId="28" xfId="0" applyFont="1" applyBorder="1" applyAlignment="1">
      <alignment vertical="center" shrinkToFit="1"/>
    </xf>
    <xf numFmtId="49" fontId="0" fillId="0" borderId="29" xfId="0" applyNumberFormat="1" applyBorder="1">
      <alignment vertical="center"/>
    </xf>
    <xf numFmtId="0" fontId="5" fillId="0" borderId="29" xfId="0" applyFont="1" applyBorder="1">
      <alignment vertical="center"/>
    </xf>
    <xf numFmtId="0" fontId="6" fillId="4" borderId="31" xfId="0" applyFont="1" applyFill="1" applyBorder="1" applyAlignment="1">
      <alignment horizontal="center" vertical="center" shrinkToFit="1"/>
    </xf>
    <xf numFmtId="0" fontId="6" fillId="4" borderId="32" xfId="0" applyFont="1" applyFill="1" applyBorder="1" applyAlignment="1">
      <alignment horizontal="center" vertical="center"/>
    </xf>
    <xf numFmtId="0" fontId="0" fillId="0" borderId="33" xfId="0" applyBorder="1">
      <alignment vertical="center"/>
    </xf>
    <xf numFmtId="0" fontId="5" fillId="0" borderId="33" xfId="0" applyFont="1" applyBorder="1">
      <alignment vertical="center"/>
    </xf>
    <xf numFmtId="0" fontId="5" fillId="0" borderId="33" xfId="0" applyFont="1" applyBorder="1" applyAlignment="1">
      <alignment vertical="center" shrinkToFit="1"/>
    </xf>
    <xf numFmtId="0" fontId="0" fillId="0" borderId="33" xfId="0" applyBorder="1" applyAlignment="1">
      <alignment vertical="center" shrinkToFit="1"/>
    </xf>
    <xf numFmtId="0" fontId="6" fillId="4" borderId="31" xfId="0" applyFont="1" applyFill="1" applyBorder="1" applyAlignment="1">
      <alignment horizontal="center" vertical="center"/>
    </xf>
    <xf numFmtId="49" fontId="0" fillId="0" borderId="33" xfId="0" applyNumberFormat="1" applyBorder="1">
      <alignment vertical="center"/>
    </xf>
    <xf numFmtId="0" fontId="0" fillId="0" borderId="0" xfId="0" applyAlignment="1">
      <alignment horizontal="center" vertical="center" shrinkToFit="1"/>
    </xf>
    <xf numFmtId="0" fontId="12" fillId="0" borderId="0" xfId="0" applyFont="1" applyAlignment="1">
      <alignment horizontal="center" vertical="center" shrinkToFit="1"/>
    </xf>
    <xf numFmtId="0" fontId="0" fillId="0" borderId="23" xfId="0" applyBorder="1" applyAlignment="1">
      <alignment horizontal="center" vertical="center" shrinkToFit="1"/>
    </xf>
    <xf numFmtId="0" fontId="5" fillId="0" borderId="23" xfId="0" applyFont="1" applyBorder="1" applyAlignment="1">
      <alignment horizontal="center" vertical="center" shrinkToFit="1"/>
    </xf>
    <xf numFmtId="0" fontId="0" fillId="0" borderId="1" xfId="0" applyBorder="1" applyAlignment="1">
      <alignment horizontal="center" vertical="center" shrinkToFit="1"/>
    </xf>
    <xf numFmtId="0" fontId="5" fillId="0" borderId="1" xfId="0" applyFont="1" applyBorder="1" applyAlignment="1">
      <alignment horizontal="center" vertical="center" shrinkToFit="1"/>
    </xf>
    <xf numFmtId="0" fontId="0" fillId="0" borderId="37" xfId="0" applyBorder="1" applyAlignment="1">
      <alignment vertical="center" shrinkToFit="1"/>
    </xf>
    <xf numFmtId="0" fontId="0" fillId="0" borderId="37" xfId="0" applyBorder="1">
      <alignment vertical="center"/>
    </xf>
    <xf numFmtId="0" fontId="0" fillId="0" borderId="23" xfId="0" applyBorder="1" applyAlignment="1">
      <alignment horizontal="center" vertical="center"/>
    </xf>
    <xf numFmtId="0" fontId="5" fillId="0" borderId="23"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vertical="center"/>
    </xf>
    <xf numFmtId="0" fontId="0" fillId="0" borderId="38" xfId="0" applyBorder="1" applyAlignment="1">
      <alignment horizontal="center" vertical="center" shrinkToFit="1"/>
    </xf>
    <xf numFmtId="0" fontId="0" fillId="0" borderId="29" xfId="0" applyBorder="1" applyAlignment="1">
      <alignment horizontal="center" vertical="center"/>
    </xf>
    <xf numFmtId="0" fontId="0" fillId="0" borderId="0" xfId="0" applyAlignment="1">
      <alignment horizontal="right" vertical="center"/>
    </xf>
    <xf numFmtId="0" fontId="23" fillId="0" borderId="22" xfId="0" applyFont="1" applyBorder="1" applyAlignment="1">
      <alignment horizontal="center" vertical="center" shrinkToFit="1"/>
    </xf>
    <xf numFmtId="0" fontId="23" fillId="0" borderId="22" xfId="0" applyFont="1" applyBorder="1" applyAlignment="1">
      <alignment horizontal="center" vertical="center"/>
    </xf>
    <xf numFmtId="0" fontId="0" fillId="0" borderId="30" xfId="0" applyBorder="1" applyAlignment="1">
      <alignment horizontal="center" vertical="center" shrinkToFit="1"/>
    </xf>
    <xf numFmtId="0" fontId="5" fillId="0" borderId="35" xfId="0" applyFont="1" applyBorder="1" applyAlignment="1">
      <alignment horizontal="center" vertical="center" shrinkToFit="1"/>
    </xf>
    <xf numFmtId="0" fontId="5" fillId="0" borderId="36" xfId="0" applyFont="1" applyBorder="1" applyAlignment="1">
      <alignment horizontal="center" vertical="center" shrinkToFit="1"/>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9" xfId="0" applyFont="1" applyBorder="1" applyAlignment="1">
      <alignment horizontal="center" vertical="center"/>
    </xf>
    <xf numFmtId="0" fontId="25" fillId="0" borderId="40" xfId="0" applyFont="1" applyBorder="1" applyAlignment="1">
      <alignment horizontal="center" vertical="center" shrinkToFit="1"/>
    </xf>
    <xf numFmtId="0" fontId="25" fillId="0" borderId="41" xfId="0" applyFont="1" applyBorder="1" applyAlignment="1">
      <alignment vertical="center" shrinkToFit="1"/>
    </xf>
    <xf numFmtId="0" fontId="25" fillId="0" borderId="42" xfId="0" applyFont="1" applyBorder="1" applyAlignment="1">
      <alignment vertical="center" shrinkToFit="1"/>
    </xf>
    <xf numFmtId="0" fontId="24" fillId="0" borderId="41" xfId="0" applyFont="1" applyBorder="1">
      <alignment vertical="center"/>
    </xf>
    <xf numFmtId="0" fontId="24" fillId="0" borderId="42" xfId="0" applyFont="1" applyBorder="1">
      <alignment vertical="center"/>
    </xf>
    <xf numFmtId="0" fontId="25" fillId="0" borderId="40" xfId="0" applyFont="1" applyBorder="1" applyAlignment="1">
      <alignment horizontal="center" vertical="center"/>
    </xf>
    <xf numFmtId="0" fontId="6" fillId="0" borderId="0" xfId="0" applyFont="1" applyAlignment="1">
      <alignment vertical="top" wrapText="1"/>
    </xf>
    <xf numFmtId="0" fontId="7" fillId="0" borderId="0" xfId="0" applyFont="1" applyAlignment="1">
      <alignment vertical="center" wrapText="1"/>
    </xf>
    <xf numFmtId="0" fontId="29" fillId="0" borderId="16" xfId="0" applyFont="1" applyBorder="1" applyAlignment="1">
      <alignment horizontal="center" vertical="center" shrinkToFit="1"/>
    </xf>
    <xf numFmtId="0" fontId="17" fillId="0" borderId="0" xfId="0" applyFont="1">
      <alignment vertical="center"/>
    </xf>
    <xf numFmtId="0" fontId="29" fillId="0" borderId="16" xfId="0" applyFont="1" applyBorder="1" applyAlignment="1">
      <alignment vertical="center" shrinkToFit="1"/>
    </xf>
    <xf numFmtId="0" fontId="4" fillId="0" borderId="0" xfId="0" applyFont="1">
      <alignment vertical="center"/>
    </xf>
    <xf numFmtId="0" fontId="0" fillId="0" borderId="0" xfId="0" applyAlignment="1">
      <alignment horizontal="left" vertical="center" wrapText="1"/>
    </xf>
    <xf numFmtId="0" fontId="6" fillId="0" borderId="0" xfId="0" applyFont="1" applyAlignment="1">
      <alignment horizontal="right" vertical="center"/>
    </xf>
    <xf numFmtId="0" fontId="5" fillId="0" borderId="0" xfId="0" applyFont="1" applyAlignment="1">
      <alignment vertical="center" shrinkToFit="1"/>
    </xf>
    <xf numFmtId="0" fontId="6" fillId="0" borderId="0" xfId="0" applyFont="1" applyAlignment="1">
      <alignment vertical="center" shrinkToFit="1"/>
    </xf>
    <xf numFmtId="0" fontId="5" fillId="4" borderId="0" xfId="0" applyFont="1" applyFill="1">
      <alignment vertical="center"/>
    </xf>
    <xf numFmtId="0" fontId="17" fillId="0" borderId="3" xfId="0" applyFont="1" applyBorder="1">
      <alignment vertical="center"/>
    </xf>
    <xf numFmtId="0" fontId="0" fillId="0" borderId="14" xfId="0" applyBorder="1">
      <alignment vertical="center"/>
    </xf>
    <xf numFmtId="180" fontId="5" fillId="0" borderId="0" xfId="0" applyNumberFormat="1" applyFont="1" applyAlignment="1">
      <alignment vertical="center" shrinkToFit="1"/>
    </xf>
    <xf numFmtId="180" fontId="5" fillId="4" borderId="0" xfId="0" applyNumberFormat="1" applyFont="1" applyFill="1" applyAlignment="1">
      <alignment vertical="center" shrinkToFit="1"/>
    </xf>
    <xf numFmtId="0" fontId="0" fillId="0" borderId="54" xfId="0" applyBorder="1" applyAlignment="1">
      <alignment vertical="center" shrinkToFit="1"/>
    </xf>
    <xf numFmtId="0" fontId="5" fillId="0" borderId="38" xfId="0" applyFont="1" applyBorder="1" applyAlignment="1">
      <alignment horizontal="center" vertical="center" shrinkToFit="1"/>
    </xf>
    <xf numFmtId="0" fontId="7" fillId="0" borderId="0" xfId="0" applyFont="1" applyAlignment="1">
      <alignment horizontal="center" vertical="center"/>
    </xf>
    <xf numFmtId="14" fontId="14" fillId="0" borderId="0" xfId="0" applyNumberFormat="1" applyFont="1" applyAlignment="1">
      <alignment vertical="center" shrinkToFit="1"/>
    </xf>
    <xf numFmtId="14" fontId="16" fillId="0" borderId="0" xfId="0" applyNumberFormat="1" applyFont="1" applyAlignment="1">
      <alignment vertical="center" shrinkToFit="1"/>
    </xf>
    <xf numFmtId="181" fontId="0" fillId="0" borderId="0" xfId="0" applyNumberFormat="1" applyAlignment="1">
      <alignment vertical="center" shrinkToFit="1"/>
    </xf>
    <xf numFmtId="181" fontId="14" fillId="0" borderId="0" xfId="0" applyNumberFormat="1" applyFont="1" applyAlignment="1">
      <alignment vertical="center" shrinkToFit="1"/>
    </xf>
    <xf numFmtId="181" fontId="16" fillId="0" borderId="0" xfId="0" applyNumberFormat="1" applyFont="1" applyAlignment="1">
      <alignment vertical="center" shrinkToFit="1"/>
    </xf>
    <xf numFmtId="181" fontId="6" fillId="0" borderId="0" xfId="0" applyNumberFormat="1" applyFont="1" applyAlignment="1">
      <alignment vertical="center" shrinkToFit="1"/>
    </xf>
    <xf numFmtId="181" fontId="5" fillId="0" borderId="0" xfId="0" applyNumberFormat="1" applyFont="1" applyAlignment="1">
      <alignment vertical="center" shrinkToFit="1"/>
    </xf>
    <xf numFmtId="181" fontId="5" fillId="0" borderId="0" xfId="0" applyNumberFormat="1" applyFont="1" applyAlignment="1">
      <alignment horizontal="center" vertical="center" shrinkToFit="1"/>
    </xf>
    <xf numFmtId="0" fontId="5" fillId="0" borderId="0" xfId="0" applyFont="1" applyAlignment="1">
      <alignment horizontal="center" vertical="center" shrinkToFit="1"/>
    </xf>
    <xf numFmtId="0" fontId="5" fillId="9" borderId="0" xfId="0" applyFont="1" applyFill="1" applyAlignment="1">
      <alignment horizontal="center" vertical="center" shrinkToFit="1"/>
    </xf>
    <xf numFmtId="0" fontId="34" fillId="0" borderId="0" xfId="0" applyFont="1" applyAlignment="1">
      <alignment horizontal="center" vertical="center"/>
    </xf>
    <xf numFmtId="0" fontId="34" fillId="0" borderId="0" xfId="0" applyFont="1">
      <alignment vertical="center"/>
    </xf>
    <xf numFmtId="0" fontId="34" fillId="0" borderId="0" xfId="0" applyFont="1" applyAlignment="1">
      <alignment horizontal="distributed" vertical="center"/>
    </xf>
    <xf numFmtId="183" fontId="34" fillId="0" borderId="0" xfId="0" applyNumberFormat="1" applyFont="1" applyAlignment="1">
      <alignment horizontal="center" vertical="center"/>
    </xf>
    <xf numFmtId="183" fontId="34" fillId="0" borderId="0" xfId="0" applyNumberFormat="1" applyFont="1">
      <alignment vertical="center"/>
    </xf>
    <xf numFmtId="183" fontId="34" fillId="0" borderId="58" xfId="0" applyNumberFormat="1" applyFont="1" applyBorder="1" applyAlignment="1">
      <alignment horizontal="center" vertical="center"/>
    </xf>
    <xf numFmtId="0" fontId="34" fillId="0" borderId="56" xfId="0" applyFont="1" applyBorder="1" applyAlignment="1">
      <alignment horizontal="distributed" vertical="center"/>
    </xf>
    <xf numFmtId="182" fontId="34" fillId="0" borderId="57" xfId="0" applyNumberFormat="1" applyFont="1" applyBorder="1" applyAlignment="1">
      <alignment horizontal="distributed" vertical="center"/>
    </xf>
    <xf numFmtId="0" fontId="34" fillId="0" borderId="59" xfId="0" applyFont="1" applyBorder="1" applyAlignment="1">
      <alignment horizontal="distributed" vertical="center"/>
    </xf>
    <xf numFmtId="182" fontId="34" fillId="0" borderId="60" xfId="0" applyNumberFormat="1" applyFont="1" applyBorder="1" applyAlignment="1">
      <alignment horizontal="distributed" vertical="center"/>
    </xf>
    <xf numFmtId="183" fontId="34" fillId="0" borderId="61" xfId="0" applyNumberFormat="1" applyFont="1" applyBorder="1" applyAlignment="1">
      <alignment horizontal="center" vertical="center"/>
    </xf>
    <xf numFmtId="0" fontId="34" fillId="0" borderId="62" xfId="0" applyFont="1" applyBorder="1" applyAlignment="1">
      <alignment horizontal="distributed" vertical="center"/>
    </xf>
    <xf numFmtId="182" fontId="34" fillId="0" borderId="63" xfId="0" applyNumberFormat="1" applyFont="1" applyBorder="1" applyAlignment="1">
      <alignment horizontal="distributed" vertical="center"/>
    </xf>
    <xf numFmtId="183" fontId="34" fillId="0" borderId="64" xfId="0" applyNumberFormat="1" applyFont="1" applyBorder="1" applyAlignment="1">
      <alignment horizontal="center" vertical="center"/>
    </xf>
    <xf numFmtId="0" fontId="34" fillId="0" borderId="65" xfId="0" applyFont="1" applyBorder="1" applyAlignment="1">
      <alignment horizontal="distributed" vertical="center"/>
    </xf>
    <xf numFmtId="182" fontId="34" fillId="0" borderId="66" xfId="0" applyNumberFormat="1" applyFont="1" applyBorder="1" applyAlignment="1">
      <alignment horizontal="distributed" vertical="center"/>
    </xf>
    <xf numFmtId="183" fontId="34" fillId="0" borderId="67" xfId="0" applyNumberFormat="1" applyFont="1" applyBorder="1" applyAlignment="1">
      <alignment horizontal="center" vertical="center"/>
    </xf>
    <xf numFmtId="182" fontId="34" fillId="0" borderId="69" xfId="0" applyNumberFormat="1" applyFont="1" applyBorder="1" applyAlignment="1">
      <alignment horizontal="distributed" vertical="center"/>
    </xf>
    <xf numFmtId="0" fontId="34" fillId="0" borderId="71" xfId="0" applyFont="1" applyBorder="1" applyAlignment="1">
      <alignment horizontal="distributed" vertical="center"/>
    </xf>
    <xf numFmtId="182" fontId="34" fillId="0" borderId="72" xfId="0" applyNumberFormat="1" applyFont="1" applyBorder="1" applyAlignment="1">
      <alignment horizontal="distributed" vertical="center"/>
    </xf>
    <xf numFmtId="0" fontId="34" fillId="0" borderId="74" xfId="0" applyFont="1" applyBorder="1" applyAlignment="1">
      <alignment horizontal="distributed" vertical="center"/>
    </xf>
    <xf numFmtId="182" fontId="34" fillId="0" borderId="75" xfId="0" applyNumberFormat="1" applyFont="1" applyBorder="1" applyAlignment="1">
      <alignment horizontal="distributed" vertical="center"/>
    </xf>
    <xf numFmtId="183" fontId="34" fillId="0" borderId="76" xfId="0" applyNumberFormat="1" applyFont="1" applyBorder="1" applyAlignment="1">
      <alignment horizontal="center" vertical="center"/>
    </xf>
    <xf numFmtId="0" fontId="36" fillId="0" borderId="0" xfId="0" applyFont="1">
      <alignment vertical="center"/>
    </xf>
    <xf numFmtId="0" fontId="34" fillId="10" borderId="68" xfId="0" applyFont="1" applyFill="1" applyBorder="1" applyAlignment="1">
      <alignment horizontal="center" vertical="center"/>
    </xf>
    <xf numFmtId="0" fontId="34" fillId="10" borderId="35" xfId="0" applyFont="1" applyFill="1" applyBorder="1" applyAlignment="1">
      <alignment horizontal="center" vertical="center"/>
    </xf>
    <xf numFmtId="183" fontId="34" fillId="10" borderId="39" xfId="0" applyNumberFormat="1" applyFont="1" applyFill="1" applyBorder="1" applyAlignment="1">
      <alignment horizontal="center" vertical="center"/>
    </xf>
    <xf numFmtId="0" fontId="34" fillId="3" borderId="68" xfId="0" applyFont="1" applyFill="1" applyBorder="1" applyAlignment="1">
      <alignment horizontal="center" vertical="center"/>
    </xf>
    <xf numFmtId="0" fontId="34" fillId="3" borderId="35" xfId="0" applyFont="1" applyFill="1" applyBorder="1" applyAlignment="1">
      <alignment horizontal="center" vertical="center"/>
    </xf>
    <xf numFmtId="183" fontId="34" fillId="3" borderId="39" xfId="0" applyNumberFormat="1" applyFont="1" applyFill="1" applyBorder="1" applyAlignment="1">
      <alignment horizontal="center" vertical="center"/>
    </xf>
    <xf numFmtId="0" fontId="36" fillId="10" borderId="62" xfId="0" applyFont="1" applyFill="1" applyBorder="1" applyAlignment="1">
      <alignment horizontal="distributed" vertical="center"/>
    </xf>
    <xf numFmtId="182" fontId="36" fillId="10" borderId="63" xfId="0" applyNumberFormat="1" applyFont="1" applyFill="1" applyBorder="1" applyAlignment="1">
      <alignment horizontal="distributed" vertical="center"/>
    </xf>
    <xf numFmtId="183" fontId="36" fillId="10" borderId="64" xfId="0" applyNumberFormat="1" applyFont="1" applyFill="1" applyBorder="1" applyAlignment="1">
      <alignment horizontal="center" vertical="center"/>
    </xf>
    <xf numFmtId="0" fontId="36" fillId="11" borderId="62" xfId="0" applyFont="1" applyFill="1" applyBorder="1" applyAlignment="1">
      <alignment horizontal="distributed" vertical="center"/>
    </xf>
    <xf numFmtId="182" fontId="36" fillId="11" borderId="63" xfId="0" applyNumberFormat="1" applyFont="1" applyFill="1" applyBorder="1" applyAlignment="1">
      <alignment horizontal="distributed" vertical="center"/>
    </xf>
    <xf numFmtId="183" fontId="36" fillId="11" borderId="64" xfId="0" applyNumberFormat="1" applyFont="1" applyFill="1" applyBorder="1" applyAlignment="1">
      <alignment horizontal="center" vertical="center"/>
    </xf>
    <xf numFmtId="0" fontId="0" fillId="12" borderId="0" xfId="0" applyFill="1">
      <alignment vertical="center"/>
    </xf>
    <xf numFmtId="0" fontId="12" fillId="12" borderId="0" xfId="0" applyFont="1" applyFill="1">
      <alignment vertical="center"/>
    </xf>
    <xf numFmtId="0" fontId="5" fillId="12" borderId="0" xfId="0" applyFont="1" applyFill="1">
      <alignment vertical="center"/>
    </xf>
    <xf numFmtId="49" fontId="0" fillId="12" borderId="0" xfId="0" applyNumberFormat="1" applyFill="1">
      <alignment vertical="center"/>
    </xf>
    <xf numFmtId="0" fontId="0" fillId="12" borderId="0" xfId="0" applyFill="1" applyAlignment="1">
      <alignment horizontal="left" vertical="center" wrapText="1"/>
    </xf>
    <xf numFmtId="0" fontId="35" fillId="0" borderId="0" xfId="0" applyFont="1" applyAlignment="1">
      <alignment vertical="center" wrapText="1"/>
    </xf>
    <xf numFmtId="0" fontId="17" fillId="0" borderId="0" xfId="0" applyFont="1" applyAlignment="1">
      <alignment horizontal="center" vertical="center"/>
    </xf>
    <xf numFmtId="0" fontId="32" fillId="0" borderId="0" xfId="0" applyFont="1" applyAlignment="1">
      <alignment vertical="center" shrinkToFit="1"/>
    </xf>
    <xf numFmtId="0" fontId="6" fillId="4" borderId="0" xfId="0" applyFont="1" applyFill="1" applyAlignment="1">
      <alignment horizontal="center" vertical="center"/>
    </xf>
    <xf numFmtId="0" fontId="23" fillId="0" borderId="0" xfId="0" applyFont="1" applyAlignment="1">
      <alignment horizontal="center" vertical="center"/>
    </xf>
    <xf numFmtId="0" fontId="24" fillId="0" borderId="0" xfId="0" applyFont="1">
      <alignment vertical="center"/>
    </xf>
    <xf numFmtId="0" fontId="0" fillId="0" borderId="0" xfId="0" applyAlignment="1">
      <alignment horizontal="left" vertical="top" wrapText="1"/>
    </xf>
    <xf numFmtId="0" fontId="32" fillId="0" borderId="0" xfId="0" applyFont="1" applyAlignment="1">
      <alignment horizontal="center" vertical="center" wrapText="1" shrinkToFit="1"/>
    </xf>
    <xf numFmtId="0" fontId="17" fillId="0" borderId="0" xfId="0" applyFont="1" applyAlignment="1">
      <alignment horizontal="center" vertical="center" shrinkToFit="1"/>
    </xf>
    <xf numFmtId="0" fontId="17" fillId="0" borderId="0" xfId="0" applyFont="1" applyAlignment="1">
      <alignment horizontal="center" vertical="center" wrapText="1" shrinkToFit="1"/>
    </xf>
    <xf numFmtId="0" fontId="32" fillId="0" borderId="0" xfId="0" applyFont="1" applyAlignment="1">
      <alignment vertical="top" wrapText="1"/>
    </xf>
    <xf numFmtId="0" fontId="6" fillId="0" borderId="23" xfId="0" applyFont="1" applyBorder="1">
      <alignment vertical="center"/>
    </xf>
    <xf numFmtId="0" fontId="0" fillId="0" borderId="23" xfId="0" applyBorder="1">
      <alignment vertical="center"/>
    </xf>
    <xf numFmtId="0" fontId="34" fillId="0" borderId="16" xfId="0" applyFont="1" applyBorder="1" applyAlignment="1">
      <alignment horizontal="distributed" vertical="center"/>
    </xf>
    <xf numFmtId="0" fontId="34" fillId="0" borderId="2" xfId="0" applyFont="1" applyBorder="1" applyAlignment="1">
      <alignment horizontal="distributed" vertical="center"/>
    </xf>
    <xf numFmtId="0" fontId="34" fillId="0" borderId="2" xfId="0" applyFont="1" applyBorder="1" applyAlignment="1">
      <alignment horizontal="left" vertical="center" indent="1" shrinkToFit="1"/>
    </xf>
    <xf numFmtId="0" fontId="34" fillId="0" borderId="135" xfId="0" applyFont="1" applyBorder="1">
      <alignment vertical="center"/>
    </xf>
    <xf numFmtId="0" fontId="34" fillId="0" borderId="135" xfId="0" applyFont="1" applyBorder="1" applyAlignment="1">
      <alignment horizontal="right" vertical="center"/>
    </xf>
    <xf numFmtId="0" fontId="45" fillId="0" borderId="11" xfId="0" applyFont="1" applyBorder="1" applyAlignment="1">
      <alignment vertical="top"/>
    </xf>
    <xf numFmtId="0" fontId="45" fillId="0" borderId="136" xfId="0" applyFont="1" applyBorder="1" applyAlignment="1">
      <alignment vertical="top"/>
    </xf>
    <xf numFmtId="184" fontId="0" fillId="0" borderId="0" xfId="0" applyNumberFormat="1" applyAlignment="1">
      <alignment vertical="center" shrinkToFit="1"/>
    </xf>
    <xf numFmtId="184" fontId="12" fillId="0" borderId="0" xfId="0" applyNumberFormat="1" applyFont="1" applyAlignment="1">
      <alignment vertical="center" shrinkToFit="1"/>
    </xf>
    <xf numFmtId="184" fontId="14" fillId="0" borderId="0" xfId="0" applyNumberFormat="1" applyFont="1" applyAlignment="1">
      <alignment vertical="center" shrinkToFit="1"/>
    </xf>
    <xf numFmtId="184" fontId="0" fillId="0" borderId="0" xfId="0" applyNumberFormat="1" applyAlignment="1">
      <alignment horizontal="left" vertical="center" shrinkToFit="1"/>
    </xf>
    <xf numFmtId="0" fontId="0" fillId="0" borderId="0" xfId="0" applyAlignment="1">
      <alignment horizontal="left" vertical="center" shrinkToFit="1"/>
    </xf>
    <xf numFmtId="0" fontId="35" fillId="12" borderId="0" xfId="0" applyFont="1" applyFill="1" applyAlignment="1">
      <alignment vertical="center" wrapText="1"/>
    </xf>
    <xf numFmtId="0" fontId="35" fillId="12" borderId="0" xfId="0" applyFont="1" applyFill="1" applyAlignment="1">
      <alignment horizontal="center" vertical="center" wrapText="1" shrinkToFit="1"/>
    </xf>
    <xf numFmtId="0" fontId="35" fillId="12" borderId="0" xfId="0" applyFont="1" applyFill="1" applyAlignment="1">
      <alignment horizontal="left" vertical="center" wrapText="1"/>
    </xf>
    <xf numFmtId="0" fontId="36" fillId="8" borderId="22" xfId="0" applyFont="1" applyFill="1" applyBorder="1">
      <alignment vertical="center"/>
    </xf>
    <xf numFmtId="0" fontId="36" fillId="8" borderId="126" xfId="0" applyFont="1" applyFill="1" applyBorder="1">
      <alignment vertical="center"/>
    </xf>
    <xf numFmtId="0" fontId="41" fillId="0" borderId="0" xfId="0" applyFont="1" applyAlignment="1">
      <alignment horizontal="right" vertical="center"/>
    </xf>
    <xf numFmtId="0" fontId="48" fillId="0" borderId="0" xfId="0" applyFont="1" applyAlignment="1">
      <alignment horizontal="left" vertical="center" indent="2" shrinkToFit="1"/>
    </xf>
    <xf numFmtId="0" fontId="48" fillId="0" borderId="137" xfId="0" applyFont="1" applyBorder="1" applyAlignment="1">
      <alignment horizontal="left" vertical="center" indent="2" shrinkToFit="1"/>
    </xf>
    <xf numFmtId="0" fontId="51" fillId="0" borderId="0" xfId="0" applyFont="1">
      <alignment vertical="center"/>
    </xf>
    <xf numFmtId="0" fontId="37" fillId="0" borderId="0" xfId="0" applyFont="1">
      <alignment vertical="center"/>
    </xf>
    <xf numFmtId="0" fontId="37" fillId="0" borderId="0" xfId="0" applyFont="1" applyAlignment="1">
      <alignment horizontal="left" vertical="center" indent="1"/>
    </xf>
    <xf numFmtId="0" fontId="37" fillId="0" borderId="16" xfId="0" applyFont="1" applyBorder="1" applyAlignment="1">
      <alignment horizontal="center" vertical="center"/>
    </xf>
    <xf numFmtId="0" fontId="37" fillId="0" borderId="0" xfId="0" applyFont="1" applyAlignment="1">
      <alignment horizontal="left" vertical="center"/>
    </xf>
    <xf numFmtId="0" fontId="51" fillId="0" borderId="0" xfId="0" applyFont="1" applyAlignment="1">
      <alignment horizontal="left" vertical="center"/>
    </xf>
    <xf numFmtId="0" fontId="46" fillId="0" borderId="0" xfId="0" applyFont="1">
      <alignment vertical="center"/>
    </xf>
    <xf numFmtId="0" fontId="46" fillId="0" borderId="0" xfId="0" applyFont="1" applyAlignment="1">
      <alignment horizontal="left" vertical="center" shrinkToFit="1"/>
    </xf>
    <xf numFmtId="0" fontId="46" fillId="0" borderId="0" xfId="0" quotePrefix="1" applyFont="1" applyAlignment="1">
      <alignment vertical="center" shrinkToFit="1"/>
    </xf>
    <xf numFmtId="0" fontId="34" fillId="0" borderId="149" xfId="0" applyFont="1" applyBorder="1" applyAlignment="1">
      <alignment horizontal="center" vertical="center"/>
    </xf>
    <xf numFmtId="0" fontId="34" fillId="0" borderId="55" xfId="0" applyFont="1" applyBorder="1" applyAlignment="1">
      <alignment horizontal="center" vertical="center"/>
    </xf>
    <xf numFmtId="0" fontId="34" fillId="0" borderId="150" xfId="0" applyFont="1" applyBorder="1" applyAlignment="1">
      <alignment horizontal="center" vertical="center"/>
    </xf>
    <xf numFmtId="0" fontId="34" fillId="0" borderId="80" xfId="0" applyFont="1" applyBorder="1" applyAlignment="1">
      <alignment horizontal="center" vertical="center"/>
    </xf>
    <xf numFmtId="0" fontId="34" fillId="12" borderId="160" xfId="0" applyFont="1" applyFill="1" applyBorder="1">
      <alignment vertical="center"/>
    </xf>
    <xf numFmtId="0" fontId="34" fillId="12" borderId="0" xfId="0" applyFont="1" applyFill="1">
      <alignment vertical="center"/>
    </xf>
    <xf numFmtId="0" fontId="0" fillId="12" borderId="161" xfId="0" applyFill="1" applyBorder="1">
      <alignment vertical="center"/>
    </xf>
    <xf numFmtId="0" fontId="34" fillId="12" borderId="160" xfId="0" applyFont="1" applyFill="1" applyBorder="1" applyAlignment="1">
      <alignment horizontal="center" vertical="center"/>
    </xf>
    <xf numFmtId="0" fontId="0" fillId="12" borderId="161" xfId="0" applyFill="1" applyBorder="1" applyAlignment="1">
      <alignment horizontal="center" vertical="center"/>
    </xf>
    <xf numFmtId="0" fontId="34" fillId="12" borderId="162" xfId="0" applyFont="1" applyFill="1" applyBorder="1">
      <alignment vertical="center"/>
    </xf>
    <xf numFmtId="0" fontId="34" fillId="12" borderId="163" xfId="0" applyFont="1" applyFill="1" applyBorder="1">
      <alignment vertical="center"/>
    </xf>
    <xf numFmtId="0" fontId="0" fillId="12" borderId="164" xfId="0" applyFill="1" applyBorder="1">
      <alignment vertical="center"/>
    </xf>
    <xf numFmtId="0" fontId="3" fillId="0" borderId="0" xfId="0" applyFont="1">
      <alignment vertical="center"/>
    </xf>
    <xf numFmtId="0" fontId="4" fillId="0" borderId="0" xfId="0" applyFont="1" applyAlignment="1">
      <alignment horizontal="right" vertical="center"/>
    </xf>
    <xf numFmtId="0" fontId="0" fillId="0" borderId="0" xfId="0" applyAlignment="1">
      <alignment vertical="center" wrapText="1"/>
    </xf>
    <xf numFmtId="185" fontId="5" fillId="0" borderId="0" xfId="0" applyNumberFormat="1" applyFont="1">
      <alignment vertical="center"/>
    </xf>
    <xf numFmtId="185" fontId="5" fillId="0" borderId="0" xfId="0" applyNumberFormat="1" applyFont="1" applyAlignment="1">
      <alignment horizontal="right" vertical="center" indent="2"/>
    </xf>
    <xf numFmtId="0" fontId="41" fillId="0" borderId="0" xfId="0" applyFont="1">
      <alignment vertical="center"/>
    </xf>
    <xf numFmtId="0" fontId="6" fillId="12" borderId="0" xfId="0" applyFont="1" applyFill="1">
      <alignment vertical="center"/>
    </xf>
    <xf numFmtId="0" fontId="41" fillId="0" borderId="0" xfId="0" applyFont="1" applyAlignment="1">
      <alignment horizontal="left" vertical="center"/>
    </xf>
    <xf numFmtId="0" fontId="34" fillId="0" borderId="105" xfId="0" applyFont="1" applyBorder="1">
      <alignment vertical="center"/>
    </xf>
    <xf numFmtId="49" fontId="34" fillId="0" borderId="109" xfId="0" applyNumberFormat="1" applyFont="1" applyBorder="1" applyAlignment="1">
      <alignment horizontal="center" vertical="center"/>
    </xf>
    <xf numFmtId="0" fontId="34" fillId="0" borderId="90" xfId="0" applyFont="1" applyBorder="1">
      <alignment vertical="center"/>
    </xf>
    <xf numFmtId="49" fontId="34" fillId="0" borderId="91" xfId="0" applyNumberFormat="1" applyFont="1" applyBorder="1" applyAlignment="1">
      <alignment horizontal="center" vertical="center"/>
    </xf>
    <xf numFmtId="0" fontId="34" fillId="0" borderId="166" xfId="0" applyFont="1" applyBorder="1">
      <alignment vertical="center"/>
    </xf>
    <xf numFmtId="49" fontId="34" fillId="0" borderId="167" xfId="0" applyNumberFormat="1" applyFont="1" applyBorder="1" applyAlignment="1">
      <alignment horizontal="center" vertical="center"/>
    </xf>
    <xf numFmtId="0" fontId="34" fillId="0" borderId="168" xfId="0" applyFont="1" applyBorder="1">
      <alignment vertical="center"/>
    </xf>
    <xf numFmtId="49" fontId="34" fillId="0" borderId="169" xfId="0" applyNumberFormat="1" applyFont="1" applyBorder="1" applyAlignment="1">
      <alignment horizontal="center" vertical="center"/>
    </xf>
    <xf numFmtId="0" fontId="34" fillId="0" borderId="170" xfId="0" applyFont="1" applyBorder="1">
      <alignment vertical="center"/>
    </xf>
    <xf numFmtId="49" fontId="34" fillId="0" borderId="171" xfId="0" applyNumberFormat="1" applyFont="1" applyBorder="1" applyAlignment="1">
      <alignment horizontal="center" vertical="center"/>
    </xf>
    <xf numFmtId="0" fontId="34" fillId="0" borderId="105" xfId="0" applyFont="1" applyBorder="1" applyAlignment="1">
      <alignment vertical="center" shrinkToFit="1"/>
    </xf>
    <xf numFmtId="49" fontId="34" fillId="0" borderId="109" xfId="0" applyNumberFormat="1" applyFont="1" applyBorder="1" applyAlignment="1">
      <alignment horizontal="center" vertical="center" shrinkToFit="1"/>
    </xf>
    <xf numFmtId="0" fontId="34" fillId="0" borderId="90" xfId="0" applyFont="1" applyBorder="1" applyAlignment="1">
      <alignment vertical="center" shrinkToFit="1"/>
    </xf>
    <xf numFmtId="49" fontId="34" fillId="0" borderId="91" xfId="0" applyNumberFormat="1" applyFont="1" applyBorder="1" applyAlignment="1">
      <alignment horizontal="center" vertical="center" shrinkToFit="1"/>
    </xf>
    <xf numFmtId="0" fontId="34" fillId="0" borderId="92" xfId="0" applyFont="1" applyBorder="1" applyAlignment="1">
      <alignment vertical="center" shrinkToFit="1"/>
    </xf>
    <xf numFmtId="49" fontId="34" fillId="0" borderId="94" xfId="0" applyNumberFormat="1" applyFont="1" applyBorder="1" applyAlignment="1">
      <alignment horizontal="center" vertical="center" shrinkToFit="1"/>
    </xf>
    <xf numFmtId="0" fontId="0" fillId="12" borderId="0" xfId="0" applyFill="1" applyAlignment="1">
      <alignment vertical="center" shrinkToFit="1"/>
    </xf>
    <xf numFmtId="0" fontId="0" fillId="0" borderId="172" xfId="0" applyBorder="1" applyAlignment="1">
      <alignment vertical="center" shrinkToFit="1"/>
    </xf>
    <xf numFmtId="0" fontId="0" fillId="0" borderId="23" xfId="0" applyBorder="1" applyAlignment="1">
      <alignment vertical="center" shrinkToFit="1"/>
    </xf>
    <xf numFmtId="0" fontId="6" fillId="4" borderId="22" xfId="0" applyFont="1" applyFill="1" applyBorder="1">
      <alignment vertical="center"/>
    </xf>
    <xf numFmtId="0" fontId="0" fillId="0" borderId="22" xfId="0" applyBorder="1" applyAlignment="1">
      <alignment vertical="center" shrinkToFit="1"/>
    </xf>
    <xf numFmtId="0" fontId="0" fillId="0" borderId="22" xfId="0" applyBorder="1" applyAlignment="1">
      <alignment horizontal="center" vertical="center" shrinkToFit="1"/>
    </xf>
    <xf numFmtId="0" fontId="0" fillId="0" borderId="22" xfId="0" applyBorder="1">
      <alignment vertical="center"/>
    </xf>
    <xf numFmtId="0" fontId="0" fillId="0" borderId="22" xfId="0" applyBorder="1" applyAlignment="1">
      <alignment horizontal="center" vertical="center"/>
    </xf>
    <xf numFmtId="49" fontId="0" fillId="0" borderId="22" xfId="0" applyNumberFormat="1" applyBorder="1" applyAlignment="1">
      <alignment vertical="center" shrinkToFit="1"/>
    </xf>
    <xf numFmtId="49" fontId="0" fillId="0" borderId="22" xfId="0" applyNumberFormat="1" applyBorder="1" applyAlignment="1">
      <alignment horizontal="center" vertical="center" shrinkToFit="1"/>
    </xf>
    <xf numFmtId="49" fontId="0" fillId="0" borderId="22" xfId="0" applyNumberFormat="1" applyBorder="1">
      <alignment vertical="center"/>
    </xf>
    <xf numFmtId="178" fontId="0" fillId="0" borderId="22" xfId="0" applyNumberFormat="1" applyBorder="1" applyAlignment="1">
      <alignment horizontal="center" vertical="center"/>
    </xf>
    <xf numFmtId="178" fontId="0" fillId="0" borderId="22" xfId="0" applyNumberFormat="1" applyBorder="1">
      <alignment vertical="center"/>
    </xf>
    <xf numFmtId="1" fontId="0" fillId="0" borderId="22" xfId="0" applyNumberFormat="1" applyBorder="1">
      <alignment vertical="center"/>
    </xf>
    <xf numFmtId="0" fontId="34" fillId="0" borderId="23" xfId="0" applyFont="1" applyBorder="1" applyAlignment="1">
      <alignment horizontal="center" vertical="center" wrapText="1"/>
    </xf>
    <xf numFmtId="0" fontId="34" fillId="0" borderId="0" xfId="0" applyFont="1" applyAlignment="1">
      <alignment horizontal="center" vertical="center" wrapText="1"/>
    </xf>
    <xf numFmtId="0" fontId="34" fillId="0" borderId="1" xfId="0" applyFont="1" applyBorder="1" applyAlignment="1">
      <alignment horizontal="center" vertical="center" wrapText="1"/>
    </xf>
    <xf numFmtId="0" fontId="34" fillId="0" borderId="173" xfId="0" applyFont="1" applyBorder="1" applyAlignment="1">
      <alignment horizontal="center" vertical="center" wrapText="1"/>
    </xf>
    <xf numFmtId="0" fontId="0" fillId="6" borderId="22" xfId="0" applyFill="1" applyBorder="1">
      <alignment vertical="center"/>
    </xf>
    <xf numFmtId="0" fontId="0" fillId="5" borderId="22" xfId="0" applyFill="1" applyBorder="1">
      <alignment vertical="center"/>
    </xf>
    <xf numFmtId="0" fontId="0" fillId="4" borderId="22" xfId="0" applyFill="1" applyBorder="1">
      <alignment vertical="center"/>
    </xf>
    <xf numFmtId="179" fontId="0" fillId="0" borderId="22" xfId="0" applyNumberFormat="1" applyBorder="1">
      <alignment vertical="center"/>
    </xf>
    <xf numFmtId="176" fontId="0" fillId="0" borderId="22" xfId="0" applyNumberFormat="1" applyBorder="1">
      <alignment vertical="center"/>
    </xf>
    <xf numFmtId="0" fontId="34" fillId="0" borderId="28" xfId="0" applyFont="1" applyBorder="1" applyAlignment="1">
      <alignment horizontal="center" vertical="center" wrapText="1"/>
    </xf>
    <xf numFmtId="0" fontId="34" fillId="0" borderId="0" xfId="0" applyFont="1" applyAlignment="1">
      <alignment horizontal="left" vertical="center"/>
    </xf>
    <xf numFmtId="185" fontId="0" fillId="0" borderId="22" xfId="0" applyNumberFormat="1" applyBorder="1">
      <alignment vertical="center"/>
    </xf>
    <xf numFmtId="0" fontId="58" fillId="12" borderId="14" xfId="0" applyFont="1" applyFill="1" applyBorder="1" applyAlignment="1">
      <alignment vertical="center" shrinkToFit="1"/>
    </xf>
    <xf numFmtId="0" fontId="60" fillId="12" borderId="14" xfId="0" applyFont="1" applyFill="1" applyBorder="1" applyAlignment="1">
      <alignment horizontal="right" vertical="center" shrinkToFit="1"/>
    </xf>
    <xf numFmtId="0" fontId="60" fillId="12" borderId="14" xfId="0" applyFont="1" applyFill="1" applyBorder="1" applyAlignment="1">
      <alignment vertical="center" shrinkToFit="1"/>
    </xf>
    <xf numFmtId="0" fontId="37" fillId="12" borderId="0" xfId="0" applyFont="1" applyFill="1">
      <alignment vertical="center"/>
    </xf>
    <xf numFmtId="0" fontId="38" fillId="12" borderId="163" xfId="0" applyFont="1" applyFill="1" applyBorder="1">
      <alignment vertical="center"/>
    </xf>
    <xf numFmtId="0" fontId="38" fillId="12" borderId="0" xfId="0" applyFont="1" applyFill="1">
      <alignment vertical="center"/>
    </xf>
    <xf numFmtId="0" fontId="37" fillId="12" borderId="160" xfId="0" applyFont="1" applyFill="1" applyBorder="1">
      <alignment vertical="center"/>
    </xf>
    <xf numFmtId="0" fontId="35" fillId="3" borderId="154" xfId="0" applyFont="1" applyFill="1" applyBorder="1" applyAlignment="1">
      <alignment horizontal="left" vertical="center" shrinkToFit="1"/>
    </xf>
    <xf numFmtId="0" fontId="35" fillId="3" borderId="156" xfId="0" applyFont="1" applyFill="1" applyBorder="1" applyAlignment="1">
      <alignment horizontal="left" vertical="center" shrinkToFit="1"/>
    </xf>
    <xf numFmtId="0" fontId="35" fillId="3" borderId="155" xfId="0" applyFont="1" applyFill="1" applyBorder="1" applyAlignment="1">
      <alignment horizontal="left" vertical="center" shrinkToFit="1"/>
    </xf>
    <xf numFmtId="0" fontId="35" fillId="15" borderId="154" xfId="0" applyFont="1" applyFill="1" applyBorder="1" applyAlignment="1">
      <alignment horizontal="left" vertical="center" shrinkToFit="1"/>
    </xf>
    <xf numFmtId="0" fontId="35" fillId="15" borderId="156" xfId="0" applyFont="1" applyFill="1" applyBorder="1" applyAlignment="1">
      <alignment horizontal="left" vertical="center" shrinkToFit="1"/>
    </xf>
    <xf numFmtId="0" fontId="35" fillId="15" borderId="155" xfId="0" applyFont="1" applyFill="1" applyBorder="1" applyAlignment="1">
      <alignment horizontal="left" vertical="center" shrinkToFit="1"/>
    </xf>
    <xf numFmtId="0" fontId="34" fillId="0" borderId="150" xfId="0" applyFont="1" applyBorder="1" applyAlignment="1">
      <alignment horizontal="center" vertical="center" shrinkToFit="1"/>
    </xf>
    <xf numFmtId="0" fontId="37" fillId="3" borderId="154" xfId="0" applyFont="1" applyFill="1" applyBorder="1" applyAlignment="1">
      <alignment horizontal="center" vertical="center" shrinkToFit="1"/>
    </xf>
    <xf numFmtId="0" fontId="37" fillId="3" borderId="156" xfId="0" applyFont="1" applyFill="1" applyBorder="1" applyAlignment="1">
      <alignment horizontal="center" vertical="center" shrinkToFit="1"/>
    </xf>
    <xf numFmtId="0" fontId="37" fillId="3" borderId="155" xfId="0" applyFont="1" applyFill="1" applyBorder="1" applyAlignment="1">
      <alignment horizontal="center" vertical="center" shrinkToFit="1"/>
    </xf>
    <xf numFmtId="0" fontId="37" fillId="15" borderId="154" xfId="0" applyFont="1" applyFill="1" applyBorder="1" applyAlignment="1">
      <alignment horizontal="center" vertical="center" shrinkToFit="1"/>
    </xf>
    <xf numFmtId="0" fontId="37" fillId="15" borderId="156" xfId="0" applyFont="1" applyFill="1" applyBorder="1" applyAlignment="1">
      <alignment horizontal="center" vertical="center" shrinkToFit="1"/>
    </xf>
    <xf numFmtId="0" fontId="37" fillId="15" borderId="155" xfId="0" applyFont="1" applyFill="1" applyBorder="1" applyAlignment="1">
      <alignment horizontal="center" vertical="center" shrinkToFit="1"/>
    </xf>
    <xf numFmtId="0" fontId="63" fillId="4" borderId="157" xfId="0" applyFont="1" applyFill="1" applyBorder="1" applyAlignment="1">
      <alignment horizontal="centerContinuous" vertical="center"/>
    </xf>
    <xf numFmtId="0" fontId="63" fillId="4" borderId="158" xfId="0" applyFont="1" applyFill="1" applyBorder="1" applyAlignment="1">
      <alignment horizontal="centerContinuous" vertical="center"/>
    </xf>
    <xf numFmtId="0" fontId="63" fillId="4" borderId="159" xfId="0" applyFont="1" applyFill="1" applyBorder="1" applyAlignment="1">
      <alignment horizontal="centerContinuous" vertical="center"/>
    </xf>
    <xf numFmtId="0" fontId="63" fillId="4" borderId="157" xfId="0" applyFont="1" applyFill="1" applyBorder="1" applyAlignment="1">
      <alignment horizontal="centerContinuous" vertical="center" shrinkToFit="1"/>
    </xf>
    <xf numFmtId="0" fontId="63" fillId="4" borderId="158" xfId="0" applyFont="1" applyFill="1" applyBorder="1" applyAlignment="1">
      <alignment horizontal="centerContinuous" vertical="center" shrinkToFit="1"/>
    </xf>
    <xf numFmtId="0" fontId="63" fillId="4" borderId="159" xfId="0" applyFont="1" applyFill="1" applyBorder="1" applyAlignment="1">
      <alignment horizontal="centerContinuous" vertical="center" shrinkToFit="1"/>
    </xf>
    <xf numFmtId="49" fontId="34" fillId="0" borderId="23" xfId="0" applyNumberFormat="1" applyFont="1" applyBorder="1" applyAlignment="1">
      <alignment horizontal="center" vertical="center" wrapText="1"/>
    </xf>
    <xf numFmtId="186" fontId="34" fillId="0" borderId="23" xfId="0" applyNumberFormat="1" applyFont="1" applyBorder="1" applyAlignment="1">
      <alignment horizontal="center" vertical="center" wrapText="1"/>
    </xf>
    <xf numFmtId="0" fontId="37" fillId="0" borderId="0" xfId="0" applyFont="1" applyAlignment="1">
      <alignment horizontal="center" vertical="center"/>
    </xf>
    <xf numFmtId="0" fontId="23" fillId="6" borderId="22" xfId="0" applyFont="1" applyFill="1" applyBorder="1" applyAlignment="1">
      <alignment horizontal="center" vertical="center"/>
    </xf>
    <xf numFmtId="49" fontId="10" fillId="0" borderId="16" xfId="0" applyNumberFormat="1" applyFont="1" applyBorder="1" applyAlignment="1" applyProtection="1">
      <alignment vertical="center" shrinkToFit="1"/>
      <protection locked="0"/>
    </xf>
    <xf numFmtId="0" fontId="29" fillId="0" borderId="8" xfId="0" applyFont="1" applyBorder="1" applyAlignment="1">
      <alignment horizontal="center" vertical="center" shrinkToFit="1"/>
    </xf>
    <xf numFmtId="0" fontId="51" fillId="0" borderId="0" xfId="0" applyFont="1" applyAlignment="1">
      <alignment horizontal="left" vertical="center" indent="1"/>
    </xf>
    <xf numFmtId="178" fontId="34" fillId="0" borderId="23" xfId="0" applyNumberFormat="1" applyFont="1" applyBorder="1" applyAlignment="1">
      <alignment horizontal="center" vertical="center" wrapText="1"/>
    </xf>
    <xf numFmtId="0" fontId="43" fillId="0" borderId="23" xfId="0" applyFont="1" applyBorder="1" applyAlignment="1">
      <alignment horizontal="center" vertical="center" wrapText="1"/>
    </xf>
    <xf numFmtId="0" fontId="43" fillId="0" borderId="1" xfId="0" applyFont="1" applyBorder="1" applyAlignment="1">
      <alignment horizontal="center" vertical="center" wrapText="1"/>
    </xf>
    <xf numFmtId="49" fontId="10" fillId="0" borderId="2" xfId="0" applyNumberFormat="1" applyFont="1" applyBorder="1" applyAlignment="1">
      <alignment vertical="center" shrinkToFit="1"/>
    </xf>
    <xf numFmtId="0" fontId="35" fillId="15" borderId="180" xfId="0" applyFont="1" applyFill="1" applyBorder="1" applyAlignment="1">
      <alignment horizontal="left" vertical="center" shrinkToFit="1"/>
    </xf>
    <xf numFmtId="0" fontId="35" fillId="3" borderId="180" xfId="0" applyFont="1" applyFill="1" applyBorder="1" applyAlignment="1">
      <alignment horizontal="left" vertical="center" shrinkToFit="1"/>
    </xf>
    <xf numFmtId="0" fontId="34" fillId="12" borderId="183" xfId="0" applyFont="1" applyFill="1" applyBorder="1" applyAlignment="1">
      <alignment horizontal="center" vertical="center"/>
    </xf>
    <xf numFmtId="0" fontId="34" fillId="12" borderId="184" xfId="0" applyFont="1" applyFill="1" applyBorder="1" applyAlignment="1">
      <alignment horizontal="center" vertical="center"/>
    </xf>
    <xf numFmtId="0" fontId="34" fillId="12" borderId="185" xfId="0" applyFont="1" applyFill="1" applyBorder="1" applyAlignment="1">
      <alignment horizontal="center" vertical="center"/>
    </xf>
    <xf numFmtId="0" fontId="34" fillId="12" borderId="186" xfId="0" applyFont="1" applyFill="1" applyBorder="1" applyAlignment="1">
      <alignment horizontal="center" vertical="center"/>
    </xf>
    <xf numFmtId="0" fontId="34" fillId="12" borderId="187" xfId="0" applyFont="1" applyFill="1" applyBorder="1" applyAlignment="1">
      <alignment horizontal="center" vertical="center" shrinkToFit="1"/>
    </xf>
    <xf numFmtId="0" fontId="48" fillId="3" borderId="178" xfId="0" applyFont="1" applyFill="1" applyBorder="1" applyAlignment="1">
      <alignment horizontal="center" vertical="center" shrinkToFit="1"/>
    </xf>
    <xf numFmtId="0" fontId="49" fillId="3" borderId="178" xfId="0" applyFont="1" applyFill="1" applyBorder="1" applyAlignment="1">
      <alignment horizontal="center" vertical="center" shrinkToFit="1"/>
    </xf>
    <xf numFmtId="0" fontId="48" fillId="3" borderId="171" xfId="0" applyFont="1" applyFill="1" applyBorder="1" applyAlignment="1">
      <alignment horizontal="center" vertical="center" shrinkToFit="1"/>
    </xf>
    <xf numFmtId="0" fontId="48" fillId="3" borderId="177" xfId="0" applyFont="1" applyFill="1" applyBorder="1" applyAlignment="1">
      <alignment horizontal="center" vertical="center" shrinkToFit="1"/>
    </xf>
    <xf numFmtId="0" fontId="48" fillId="3" borderId="182" xfId="0" applyFont="1" applyFill="1" applyBorder="1" applyAlignment="1">
      <alignment horizontal="center" vertical="center" shrinkToFit="1"/>
    </xf>
    <xf numFmtId="0" fontId="48" fillId="15" borderId="178" xfId="0" applyFont="1" applyFill="1" applyBorder="1" applyAlignment="1">
      <alignment horizontal="center" vertical="center" shrinkToFit="1"/>
    </xf>
    <xf numFmtId="0" fontId="49" fillId="15" borderId="178" xfId="0" applyFont="1" applyFill="1" applyBorder="1" applyAlignment="1">
      <alignment horizontal="center" vertical="center" shrinkToFit="1"/>
    </xf>
    <xf numFmtId="0" fontId="48" fillId="15" borderId="171" xfId="0" applyFont="1" applyFill="1" applyBorder="1" applyAlignment="1">
      <alignment horizontal="center" vertical="center" shrinkToFit="1"/>
    </xf>
    <xf numFmtId="0" fontId="48" fillId="15" borderId="177" xfId="0" applyFont="1" applyFill="1" applyBorder="1" applyAlignment="1">
      <alignment horizontal="center" vertical="center" shrinkToFit="1"/>
    </xf>
    <xf numFmtId="0" fontId="48" fillId="15" borderId="182" xfId="0" applyFont="1" applyFill="1" applyBorder="1" applyAlignment="1">
      <alignment horizontal="center" vertical="center" shrinkToFit="1"/>
    </xf>
    <xf numFmtId="49" fontId="35" fillId="0" borderId="0" xfId="0" applyNumberFormat="1" applyFont="1" applyAlignment="1">
      <alignment horizontal="center" vertical="center" shrinkToFit="1"/>
    </xf>
    <xf numFmtId="49" fontId="37" fillId="0" borderId="0" xfId="0" applyNumberFormat="1" applyFont="1" applyAlignment="1">
      <alignment horizontal="center" vertical="center" shrinkToFit="1"/>
    </xf>
    <xf numFmtId="49" fontId="37" fillId="0" borderId="0" xfId="0" applyNumberFormat="1" applyFont="1" applyAlignment="1">
      <alignment horizontal="center" vertical="center"/>
    </xf>
    <xf numFmtId="49" fontId="34" fillId="0" borderId="0" xfId="0" applyNumberFormat="1" applyFont="1" applyAlignment="1">
      <alignment horizontal="center" vertical="center"/>
    </xf>
    <xf numFmtId="0" fontId="34" fillId="0" borderId="0" xfId="0" applyFont="1" applyAlignment="1">
      <alignment vertical="center" wrapText="1"/>
    </xf>
    <xf numFmtId="0" fontId="35" fillId="0" borderId="0" xfId="0" applyFont="1" applyAlignment="1">
      <alignment horizontal="right" vertical="center" shrinkToFit="1"/>
    </xf>
    <xf numFmtId="0" fontId="37" fillId="0" borderId="0" xfId="0" applyFont="1" applyAlignment="1">
      <alignment horizontal="center" vertical="center" shrinkToFit="1"/>
    </xf>
    <xf numFmtId="178" fontId="34" fillId="0" borderId="0" xfId="0" applyNumberFormat="1" applyFont="1" applyAlignment="1">
      <alignment vertical="center" wrapText="1" shrinkToFit="1"/>
    </xf>
    <xf numFmtId="178" fontId="34" fillId="0" borderId="0" xfId="0" applyNumberFormat="1" applyFont="1" applyAlignment="1">
      <alignment vertical="center" shrinkToFit="1"/>
    </xf>
    <xf numFmtId="0" fontId="70" fillId="0" borderId="0" xfId="0" applyFont="1">
      <alignment vertical="center"/>
    </xf>
    <xf numFmtId="178" fontId="35" fillId="0" borderId="0" xfId="0" applyNumberFormat="1" applyFont="1" applyAlignment="1">
      <alignment horizontal="right" vertical="center" shrinkToFit="1"/>
    </xf>
    <xf numFmtId="178" fontId="37" fillId="0" borderId="0" xfId="0" applyNumberFormat="1" applyFont="1" applyAlignment="1">
      <alignment horizontal="center" vertical="center" shrinkToFit="1"/>
    </xf>
    <xf numFmtId="0" fontId="34" fillId="0" borderId="3" xfId="0" applyFont="1" applyBorder="1" applyAlignment="1">
      <alignment horizontal="center" vertical="center" wrapText="1"/>
    </xf>
    <xf numFmtId="0" fontId="34" fillId="0" borderId="16" xfId="0" applyFont="1" applyBorder="1" applyAlignment="1">
      <alignment horizontal="left" vertical="center"/>
    </xf>
    <xf numFmtId="0" fontId="3" fillId="0" borderId="148" xfId="0" applyFont="1" applyBorder="1">
      <alignment vertical="center"/>
    </xf>
    <xf numFmtId="0" fontId="0" fillId="4" borderId="23" xfId="0" applyFill="1" applyBorder="1">
      <alignment vertical="center"/>
    </xf>
    <xf numFmtId="0" fontId="12" fillId="0" borderId="2" xfId="0" applyFont="1" applyBorder="1">
      <alignment vertical="center"/>
    </xf>
    <xf numFmtId="0" fontId="10" fillId="12" borderId="136" xfId="0" applyFont="1" applyFill="1" applyBorder="1">
      <alignment vertical="center"/>
    </xf>
    <xf numFmtId="0" fontId="10" fillId="12" borderId="11" xfId="0" applyFont="1" applyFill="1" applyBorder="1">
      <alignment vertical="center"/>
    </xf>
    <xf numFmtId="0" fontId="10" fillId="12" borderId="188" xfId="0" applyFont="1" applyFill="1" applyBorder="1">
      <alignment vertical="center"/>
    </xf>
    <xf numFmtId="0" fontId="6" fillId="12" borderId="137" xfId="0" applyFont="1" applyFill="1" applyBorder="1">
      <alignment vertical="center"/>
    </xf>
    <xf numFmtId="0" fontId="3" fillId="12" borderId="0" xfId="0" applyFont="1" applyFill="1">
      <alignment vertical="center"/>
    </xf>
    <xf numFmtId="0" fontId="18" fillId="12" borderId="0" xfId="0" applyFont="1" applyFill="1" applyAlignment="1" applyProtection="1">
      <alignment vertical="center" shrinkToFit="1"/>
      <protection locked="0"/>
    </xf>
    <xf numFmtId="0" fontId="3" fillId="12" borderId="141" xfId="0" applyFont="1" applyFill="1" applyBorder="1">
      <alignment vertical="center"/>
    </xf>
    <xf numFmtId="0" fontId="0" fillId="12" borderId="137" xfId="0" applyFill="1" applyBorder="1">
      <alignment vertical="center"/>
    </xf>
    <xf numFmtId="0" fontId="0" fillId="12" borderId="141" xfId="0" applyFill="1" applyBorder="1">
      <alignment vertical="center"/>
    </xf>
    <xf numFmtId="0" fontId="0" fillId="12" borderId="0" xfId="0" applyFill="1" applyAlignment="1">
      <alignment horizontal="left" vertical="center" indent="2"/>
    </xf>
    <xf numFmtId="0" fontId="0" fillId="12" borderId="189" xfId="0" applyFill="1" applyBorder="1">
      <alignment vertical="center"/>
    </xf>
    <xf numFmtId="0" fontId="0" fillId="12" borderId="135" xfId="0" applyFill="1" applyBorder="1" applyAlignment="1">
      <alignment horizontal="left" vertical="center" indent="2"/>
    </xf>
    <xf numFmtId="0" fontId="0" fillId="12" borderId="135" xfId="0" applyFill="1" applyBorder="1">
      <alignment vertical="center"/>
    </xf>
    <xf numFmtId="0" fontId="0" fillId="12" borderId="190" xfId="0" applyFill="1" applyBorder="1">
      <alignment vertical="center"/>
    </xf>
    <xf numFmtId="187" fontId="34" fillId="0" borderId="23" xfId="0" applyNumberFormat="1" applyFont="1" applyBorder="1" applyAlignment="1">
      <alignment horizontal="center" vertical="center" wrapText="1"/>
    </xf>
    <xf numFmtId="0" fontId="6" fillId="12" borderId="191" xfId="0" applyFont="1" applyFill="1" applyBorder="1">
      <alignment vertical="center"/>
    </xf>
    <xf numFmtId="0" fontId="6" fillId="12" borderId="192" xfId="0" applyFont="1" applyFill="1" applyBorder="1">
      <alignment vertical="center"/>
    </xf>
    <xf numFmtId="0" fontId="0" fillId="12" borderId="192" xfId="0" applyFill="1" applyBorder="1">
      <alignment vertical="center"/>
    </xf>
    <xf numFmtId="0" fontId="0" fillId="12" borderId="193" xfId="0" applyFill="1" applyBorder="1">
      <alignment vertical="center"/>
    </xf>
    <xf numFmtId="0" fontId="5" fillId="12" borderId="192" xfId="0" applyFont="1" applyFill="1" applyBorder="1">
      <alignment vertical="center"/>
    </xf>
    <xf numFmtId="0" fontId="73" fillId="0" borderId="0" xfId="2">
      <alignment vertical="center"/>
    </xf>
    <xf numFmtId="0" fontId="75" fillId="0" borderId="0" xfId="2" applyFont="1">
      <alignment vertical="center"/>
    </xf>
    <xf numFmtId="0" fontId="73" fillId="0" borderId="0" xfId="2" applyAlignment="1">
      <alignment vertical="center" wrapText="1"/>
    </xf>
    <xf numFmtId="0" fontId="78" fillId="0" borderId="0" xfId="2" applyFont="1">
      <alignment vertical="center"/>
    </xf>
    <xf numFmtId="0" fontId="79" fillId="0" borderId="0" xfId="2" applyFont="1" applyAlignment="1">
      <alignment horizontal="center" vertical="center"/>
    </xf>
    <xf numFmtId="0" fontId="76" fillId="0" borderId="0" xfId="2" applyFont="1">
      <alignment vertical="center"/>
    </xf>
    <xf numFmtId="0" fontId="75" fillId="0" borderId="7" xfId="2" applyFont="1" applyBorder="1">
      <alignment vertical="center"/>
    </xf>
    <xf numFmtId="0" fontId="75" fillId="0" borderId="13" xfId="2" applyFont="1" applyBorder="1">
      <alignment vertical="center"/>
    </xf>
    <xf numFmtId="0" fontId="75" fillId="0" borderId="15" xfId="2" applyFont="1" applyBorder="1">
      <alignment vertical="center"/>
    </xf>
    <xf numFmtId="0" fontId="75" fillId="0" borderId="8" xfId="2" applyFont="1" applyBorder="1">
      <alignment vertical="center"/>
    </xf>
    <xf numFmtId="0" fontId="75" fillId="0" borderId="16" xfId="2" applyFont="1" applyBorder="1">
      <alignment vertical="center"/>
    </xf>
    <xf numFmtId="0" fontId="75" fillId="0" borderId="8" xfId="2" applyFont="1" applyBorder="1" applyProtection="1">
      <alignment vertical="center"/>
      <protection locked="0"/>
    </xf>
    <xf numFmtId="0" fontId="75" fillId="0" borderId="0" xfId="2" applyFont="1" applyProtection="1">
      <alignment vertical="center"/>
      <protection locked="0"/>
    </xf>
    <xf numFmtId="0" fontId="75" fillId="0" borderId="16" xfId="2" applyFont="1" applyBorder="1" applyProtection="1">
      <alignment vertical="center"/>
      <protection locked="0"/>
    </xf>
    <xf numFmtId="0" fontId="80" fillId="17" borderId="0" xfId="2" applyFont="1" applyFill="1" applyProtection="1">
      <alignment vertical="center"/>
      <protection locked="0"/>
    </xf>
    <xf numFmtId="0" fontId="81" fillId="0" borderId="8" xfId="2" applyFont="1" applyBorder="1" applyProtection="1">
      <alignment vertical="center"/>
      <protection locked="0"/>
    </xf>
    <xf numFmtId="0" fontId="81" fillId="0" borderId="0" xfId="2" applyFont="1" applyProtection="1">
      <alignment vertical="center"/>
      <protection locked="0"/>
    </xf>
    <xf numFmtId="0" fontId="75" fillId="0" borderId="9" xfId="2" applyFont="1" applyBorder="1">
      <alignment vertical="center"/>
    </xf>
    <xf numFmtId="0" fontId="75" fillId="0" borderId="17" xfId="2" applyFont="1" applyBorder="1" applyProtection="1">
      <alignment vertical="center"/>
      <protection locked="0"/>
    </xf>
    <xf numFmtId="0" fontId="77" fillId="0" borderId="0" xfId="2" applyFont="1" applyAlignment="1">
      <alignment horizontal="center" vertical="center"/>
    </xf>
    <xf numFmtId="0" fontId="75" fillId="0" borderId="0" xfId="2" applyFont="1" applyAlignment="1" applyProtection="1">
      <alignment horizontal="left" vertical="center"/>
      <protection locked="0"/>
    </xf>
    <xf numFmtId="0" fontId="75" fillId="0" borderId="14" xfId="2" applyFont="1" applyBorder="1" applyAlignment="1" applyProtection="1">
      <alignment horizontal="left" vertical="center"/>
      <protection locked="0"/>
    </xf>
    <xf numFmtId="49" fontId="43" fillId="0" borderId="91" xfId="0" applyNumberFormat="1" applyFont="1" applyBorder="1" applyAlignment="1">
      <alignment horizontal="center" vertical="center" shrinkToFit="1"/>
    </xf>
    <xf numFmtId="0" fontId="82" fillId="4" borderId="22" xfId="0" applyFont="1" applyFill="1" applyBorder="1">
      <alignment vertical="center"/>
    </xf>
    <xf numFmtId="0" fontId="23" fillId="12" borderId="0" xfId="0" applyFont="1" applyFill="1">
      <alignment vertical="center"/>
    </xf>
    <xf numFmtId="0" fontId="23" fillId="12" borderId="137" xfId="0" applyFont="1" applyFill="1" applyBorder="1">
      <alignment vertical="center"/>
    </xf>
    <xf numFmtId="0" fontId="10" fillId="0" borderId="81" xfId="0" applyFont="1" applyBorder="1" applyAlignment="1">
      <alignment vertical="center" shrinkToFit="1"/>
    </xf>
    <xf numFmtId="0" fontId="38" fillId="0" borderId="0" xfId="0" applyFont="1" applyAlignment="1">
      <alignment horizontal="left" vertical="center" indent="1"/>
    </xf>
    <xf numFmtId="0" fontId="34" fillId="0" borderId="23" xfId="0" applyFont="1" applyBorder="1" applyProtection="1">
      <alignment vertical="center"/>
      <protection locked="0"/>
    </xf>
    <xf numFmtId="0" fontId="34" fillId="0" borderId="142" xfId="0" applyFont="1" applyBorder="1" applyProtection="1">
      <alignment vertical="center"/>
      <protection locked="0"/>
    </xf>
    <xf numFmtId="0" fontId="34" fillId="0" borderId="143" xfId="0" applyFont="1" applyBorder="1" applyProtection="1">
      <alignment vertical="center"/>
      <protection locked="0"/>
    </xf>
    <xf numFmtId="0" fontId="34" fillId="0" borderId="144" xfId="0" applyFont="1" applyBorder="1" applyProtection="1">
      <alignment vertical="center"/>
      <protection locked="0"/>
    </xf>
    <xf numFmtId="0" fontId="34" fillId="0" borderId="2" xfId="0" applyFont="1" applyBorder="1" applyAlignment="1" applyProtection="1">
      <alignment horizontal="left" vertical="center" indent="1" shrinkToFit="1"/>
      <protection locked="0"/>
    </xf>
    <xf numFmtId="0" fontId="29" fillId="0" borderId="0" xfId="0" applyFont="1" applyAlignment="1">
      <alignment horizontal="center" vertical="center" shrinkToFit="1"/>
    </xf>
    <xf numFmtId="0" fontId="7" fillId="0" borderId="146" xfId="0" applyFont="1" applyBorder="1" applyAlignment="1">
      <alignment horizontal="center" vertical="center"/>
    </xf>
    <xf numFmtId="0" fontId="12" fillId="0" borderId="146" xfId="0" applyFont="1" applyBorder="1" applyAlignment="1">
      <alignment horizontal="center" vertical="center"/>
    </xf>
    <xf numFmtId="189" fontId="3" fillId="0" borderId="0" xfId="0" applyNumberFormat="1" applyFont="1" applyAlignment="1">
      <alignment horizontal="center" vertical="center" shrinkToFit="1"/>
    </xf>
    <xf numFmtId="188" fontId="3" fillId="0" borderId="0" xfId="0" applyNumberFormat="1" applyFont="1" applyAlignment="1">
      <alignment horizontal="center" vertical="center" shrinkToFit="1"/>
    </xf>
    <xf numFmtId="0" fontId="17" fillId="12" borderId="0" xfId="0" applyFont="1" applyFill="1">
      <alignment vertical="center"/>
    </xf>
    <xf numFmtId="0" fontId="2" fillId="12" borderId="0" xfId="0" applyFont="1" applyFill="1">
      <alignment vertical="center"/>
    </xf>
    <xf numFmtId="0" fontId="4" fillId="12" borderId="0" xfId="0" applyFont="1" applyFill="1">
      <alignment vertical="center"/>
    </xf>
    <xf numFmtId="0" fontId="6" fillId="12" borderId="0" xfId="0" applyFont="1" applyFill="1" applyAlignment="1">
      <alignment horizontal="center" vertical="top" wrapText="1"/>
    </xf>
    <xf numFmtId="0" fontId="4" fillId="12" borderId="0" xfId="0" applyFont="1" applyFill="1" applyAlignment="1">
      <alignment horizontal="right" vertical="center"/>
    </xf>
    <xf numFmtId="0" fontId="6" fillId="12" borderId="0" xfId="0" applyFont="1" applyFill="1" applyAlignment="1">
      <alignment vertical="top" wrapText="1"/>
    </xf>
    <xf numFmtId="0" fontId="7" fillId="12" borderId="0" xfId="0" applyFont="1" applyFill="1" applyAlignment="1">
      <alignment vertical="center" wrapText="1"/>
    </xf>
    <xf numFmtId="0" fontId="17" fillId="12" borderId="0" xfId="0" applyFont="1" applyFill="1" applyAlignment="1">
      <alignment vertical="top" wrapText="1"/>
    </xf>
    <xf numFmtId="0" fontId="12" fillId="12" borderId="0" xfId="0" applyFont="1" applyFill="1" applyAlignment="1">
      <alignment horizontal="left" vertical="top" wrapText="1"/>
    </xf>
    <xf numFmtId="0" fontId="10" fillId="12" borderId="0" xfId="0" applyFont="1" applyFill="1">
      <alignment vertical="center"/>
    </xf>
    <xf numFmtId="0" fontId="32" fillId="12" borderId="0" xfId="0" applyFont="1" applyFill="1">
      <alignment vertical="center"/>
    </xf>
    <xf numFmtId="0" fontId="7" fillId="12" borderId="0" xfId="0" applyFont="1" applyFill="1" applyAlignment="1">
      <alignment horizontal="center" vertical="center"/>
    </xf>
    <xf numFmtId="0" fontId="0" fillId="12" borderId="8" xfId="0" applyFill="1" applyBorder="1">
      <alignment vertical="center"/>
    </xf>
    <xf numFmtId="0" fontId="4" fillId="12" borderId="8" xfId="0" applyFont="1" applyFill="1" applyBorder="1" applyAlignment="1">
      <alignment vertical="center" wrapText="1"/>
    </xf>
    <xf numFmtId="0" fontId="32" fillId="12" borderId="8" xfId="0" applyFont="1" applyFill="1" applyBorder="1">
      <alignment vertical="center"/>
    </xf>
    <xf numFmtId="0" fontId="33" fillId="12" borderId="8" xfId="0" applyFont="1" applyFill="1" applyBorder="1">
      <alignment vertical="center"/>
    </xf>
    <xf numFmtId="0" fontId="17" fillId="12" borderId="8" xfId="0" applyFont="1" applyFill="1" applyBorder="1">
      <alignment vertical="center"/>
    </xf>
    <xf numFmtId="0" fontId="4" fillId="12" borderId="0" xfId="0" applyFont="1" applyFill="1" applyAlignment="1">
      <alignment vertical="center" wrapText="1"/>
    </xf>
    <xf numFmtId="0" fontId="33" fillId="12" borderId="0" xfId="0" applyFont="1" applyFill="1">
      <alignment vertical="center"/>
    </xf>
    <xf numFmtId="0" fontId="0" fillId="12" borderId="0" xfId="0" applyFill="1" applyProtection="1">
      <alignment vertical="center"/>
      <protection locked="0"/>
    </xf>
    <xf numFmtId="0" fontId="37" fillId="0" borderId="16" xfId="0" applyFont="1" applyBorder="1" applyAlignment="1">
      <alignment horizontal="left" vertical="center" wrapText="1" indent="1" shrinkToFit="1"/>
    </xf>
    <xf numFmtId="0" fontId="44" fillId="0" borderId="0" xfId="0" applyFont="1" applyAlignment="1">
      <alignment horizontal="center" vertical="center"/>
    </xf>
    <xf numFmtId="0" fontId="8" fillId="12" borderId="0" xfId="0" applyFont="1" applyFill="1" applyAlignment="1">
      <alignment horizontal="center" vertical="center"/>
    </xf>
    <xf numFmtId="0" fontId="95" fillId="0" borderId="0" xfId="0" applyFont="1" applyAlignment="1">
      <alignment horizontal="right" vertical="center"/>
    </xf>
    <xf numFmtId="0" fontId="7" fillId="12" borderId="0" xfId="0" applyFont="1" applyFill="1" applyAlignment="1">
      <alignment vertical="top"/>
    </xf>
    <xf numFmtId="0" fontId="12" fillId="12" borderId="0" xfId="0" applyFont="1" applyFill="1" applyAlignment="1">
      <alignment vertical="top"/>
    </xf>
    <xf numFmtId="0" fontId="43" fillId="5" borderId="23" xfId="0" applyFont="1" applyFill="1" applyBorder="1" applyAlignment="1">
      <alignment horizontal="center" vertical="center" wrapText="1"/>
    </xf>
    <xf numFmtId="0" fontId="100" fillId="12" borderId="192" xfId="0" applyFont="1" applyFill="1" applyBorder="1">
      <alignment vertical="center"/>
    </xf>
    <xf numFmtId="0" fontId="54" fillId="12" borderId="0" xfId="0" applyFont="1" applyFill="1" applyAlignment="1">
      <alignment horizontal="left" vertical="center" wrapText="1"/>
    </xf>
    <xf numFmtId="14" fontId="16" fillId="0" borderId="0" xfId="0" applyNumberFormat="1" applyFont="1" applyAlignment="1">
      <alignment horizontal="center" vertical="center"/>
    </xf>
    <xf numFmtId="193" fontId="0" fillId="12" borderId="0" xfId="0" applyNumberFormat="1" applyFill="1" applyAlignment="1">
      <alignment vertical="center" shrinkToFit="1"/>
    </xf>
    <xf numFmtId="0" fontId="0" fillId="12" borderId="0" xfId="0" applyFill="1" applyAlignment="1">
      <alignment horizontal="right" vertical="center"/>
    </xf>
    <xf numFmtId="0" fontId="32" fillId="12" borderId="0" xfId="0" applyFont="1" applyFill="1" applyAlignment="1">
      <alignment horizontal="right" vertical="center"/>
    </xf>
    <xf numFmtId="0" fontId="0" fillId="4" borderId="22" xfId="0" applyFill="1" applyBorder="1" applyAlignment="1">
      <alignment vertical="center" wrapText="1"/>
    </xf>
    <xf numFmtId="192" fontId="0" fillId="0" borderId="22" xfId="0" applyNumberFormat="1" applyBorder="1">
      <alignment vertical="center"/>
    </xf>
    <xf numFmtId="0" fontId="23" fillId="0" borderId="28" xfId="0" applyFont="1" applyBorder="1" applyAlignment="1">
      <alignment vertical="center" shrinkToFit="1"/>
    </xf>
    <xf numFmtId="0" fontId="43" fillId="0" borderId="90" xfId="0" applyFont="1" applyBorder="1" applyAlignment="1">
      <alignment vertical="center" shrinkToFit="1"/>
    </xf>
    <xf numFmtId="0" fontId="6" fillId="12" borderId="13" xfId="0" applyFont="1" applyFill="1" applyBorder="1">
      <alignment vertical="center"/>
    </xf>
    <xf numFmtId="0" fontId="6" fillId="12" borderId="14" xfId="0" applyFont="1" applyFill="1" applyBorder="1">
      <alignment vertical="center"/>
    </xf>
    <xf numFmtId="0" fontId="6" fillId="12" borderId="23" xfId="0" applyFont="1" applyFill="1" applyBorder="1">
      <alignment vertical="center"/>
    </xf>
    <xf numFmtId="0" fontId="6" fillId="12" borderId="0" xfId="0" applyFont="1" applyFill="1" applyAlignment="1">
      <alignment horizontal="left" vertical="center"/>
    </xf>
    <xf numFmtId="0" fontId="93" fillId="12" borderId="0" xfId="0" applyFont="1" applyFill="1">
      <alignment vertical="center"/>
    </xf>
    <xf numFmtId="0" fontId="6" fillId="16" borderId="7" xfId="0" applyFont="1" applyFill="1" applyBorder="1">
      <alignment vertical="center"/>
    </xf>
    <xf numFmtId="0" fontId="6" fillId="16" borderId="2" xfId="0" applyFont="1" applyFill="1" applyBorder="1">
      <alignment vertical="center"/>
    </xf>
    <xf numFmtId="0" fontId="6" fillId="16" borderId="3" xfId="0" applyFont="1" applyFill="1" applyBorder="1">
      <alignment vertical="center"/>
    </xf>
    <xf numFmtId="0" fontId="6" fillId="16" borderId="198" xfId="0" applyFont="1" applyFill="1" applyBorder="1" applyAlignment="1">
      <alignment horizontal="center" vertical="center"/>
    </xf>
    <xf numFmtId="0" fontId="105" fillId="16" borderId="198" xfId="0" applyFont="1" applyFill="1" applyBorder="1" applyAlignment="1">
      <alignment horizontal="center" vertical="center"/>
    </xf>
    <xf numFmtId="0" fontId="6" fillId="16" borderId="172" xfId="0" applyFont="1" applyFill="1" applyBorder="1">
      <alignment vertical="center"/>
    </xf>
    <xf numFmtId="0" fontId="6" fillId="16" borderId="23" xfId="0" applyFont="1" applyFill="1" applyBorder="1" applyAlignment="1">
      <alignment horizontal="center" vertical="center"/>
    </xf>
    <xf numFmtId="0" fontId="7" fillId="16" borderId="23" xfId="0" applyFont="1" applyFill="1" applyBorder="1" applyAlignment="1">
      <alignment horizontal="center" vertical="center" wrapText="1"/>
    </xf>
    <xf numFmtId="0" fontId="105" fillId="16" borderId="23" xfId="0" applyFont="1" applyFill="1" applyBorder="1" applyAlignment="1">
      <alignment horizontal="center" vertical="center"/>
    </xf>
    <xf numFmtId="0" fontId="105" fillId="12" borderId="23" xfId="0" applyFont="1" applyFill="1" applyBorder="1">
      <alignment vertical="center"/>
    </xf>
    <xf numFmtId="0" fontId="9" fillId="12" borderId="0" xfId="0" applyFont="1" applyFill="1">
      <alignment vertical="center"/>
    </xf>
    <xf numFmtId="0" fontId="6" fillId="12" borderId="15" xfId="0" applyFont="1" applyFill="1" applyBorder="1">
      <alignment vertical="center"/>
    </xf>
    <xf numFmtId="0" fontId="6" fillId="12" borderId="16" xfId="0" applyFont="1" applyFill="1" applyBorder="1">
      <alignment vertical="center"/>
    </xf>
    <xf numFmtId="0" fontId="6" fillId="12" borderId="17" xfId="0" applyFont="1" applyFill="1" applyBorder="1">
      <alignment vertical="center"/>
    </xf>
    <xf numFmtId="0" fontId="82" fillId="4" borderId="23" xfId="0" applyFont="1" applyFill="1" applyBorder="1">
      <alignment vertical="center"/>
    </xf>
    <xf numFmtId="0" fontId="117" fillId="12" borderId="0" xfId="0" applyFont="1" applyFill="1">
      <alignment vertical="center"/>
    </xf>
    <xf numFmtId="0" fontId="6" fillId="12" borderId="0" xfId="0" applyFont="1" applyFill="1" applyAlignment="1">
      <alignment vertical="top"/>
    </xf>
    <xf numFmtId="0" fontId="9" fillId="12" borderId="0" xfId="0" applyFont="1" applyFill="1" applyAlignment="1"/>
    <xf numFmtId="0" fontId="9" fillId="12" borderId="0" xfId="0" applyFont="1" applyFill="1" applyAlignment="1">
      <alignment vertical="top"/>
    </xf>
    <xf numFmtId="0" fontId="4" fillId="12" borderId="194" xfId="0" applyFont="1" applyFill="1" applyBorder="1">
      <alignment vertical="center"/>
    </xf>
    <xf numFmtId="0" fontId="4" fillId="12" borderId="195" xfId="0" applyFont="1" applyFill="1" applyBorder="1">
      <alignment vertical="center"/>
    </xf>
    <xf numFmtId="0" fontId="125" fillId="12" borderId="0" xfId="0" applyFont="1" applyFill="1">
      <alignment vertical="center"/>
    </xf>
    <xf numFmtId="0" fontId="130" fillId="12" borderId="0" xfId="0" applyFont="1" applyFill="1" applyAlignment="1">
      <alignment horizontal="center" vertical="center"/>
    </xf>
    <xf numFmtId="0" fontId="130" fillId="12" borderId="25" xfId="0" applyFont="1" applyFill="1" applyBorder="1" applyAlignment="1">
      <alignment horizontal="center" vertical="center"/>
    </xf>
    <xf numFmtId="0" fontId="130" fillId="10" borderId="28" xfId="0" applyFont="1" applyFill="1" applyBorder="1" applyAlignment="1">
      <alignment horizontal="center" vertical="center"/>
    </xf>
    <xf numFmtId="0" fontId="128" fillId="12" borderId="0" xfId="0" applyFont="1" applyFill="1" applyAlignment="1">
      <alignment horizontal="center" vertical="center"/>
    </xf>
    <xf numFmtId="0" fontId="130" fillId="20" borderId="68" xfId="0" applyFont="1" applyFill="1" applyBorder="1" applyAlignment="1">
      <alignment horizontal="center" vertical="center"/>
    </xf>
    <xf numFmtId="0" fontId="130" fillId="21" borderId="28" xfId="0" applyFont="1" applyFill="1" applyBorder="1" applyAlignment="1">
      <alignment horizontal="center" vertical="center"/>
    </xf>
    <xf numFmtId="0" fontId="134" fillId="12" borderId="0" xfId="0" applyFont="1" applyFill="1" applyAlignment="1">
      <alignment vertical="top"/>
    </xf>
    <xf numFmtId="0" fontId="125" fillId="12" borderId="0" xfId="0" applyFont="1" applyFill="1" applyAlignment="1">
      <alignment horizontal="right" vertical="center"/>
    </xf>
    <xf numFmtId="0" fontId="29" fillId="12" borderId="0" xfId="0" applyFont="1" applyFill="1" applyAlignment="1">
      <alignment horizontal="center" vertical="center" shrinkToFit="1"/>
    </xf>
    <xf numFmtId="0" fontId="113" fillId="19" borderId="7" xfId="0" applyFont="1" applyFill="1" applyBorder="1">
      <alignment vertical="center"/>
    </xf>
    <xf numFmtId="0" fontId="113" fillId="19" borderId="9" xfId="0" applyFont="1" applyFill="1" applyBorder="1">
      <alignment vertical="center"/>
    </xf>
    <xf numFmtId="0" fontId="43" fillId="0" borderId="23" xfId="0" applyFont="1" applyBorder="1" applyProtection="1">
      <alignment vertical="center"/>
      <protection locked="0"/>
    </xf>
    <xf numFmtId="0" fontId="43" fillId="0" borderId="0" xfId="0" applyFont="1">
      <alignment vertical="center"/>
    </xf>
    <xf numFmtId="0" fontId="27" fillId="0" borderId="0" xfId="0" applyFont="1" applyAlignment="1">
      <alignment horizontal="left" vertical="center" indent="1"/>
    </xf>
    <xf numFmtId="0" fontId="43" fillId="0" borderId="0" xfId="0" applyFont="1" applyProtection="1">
      <alignment vertical="center"/>
      <protection locked="0"/>
    </xf>
    <xf numFmtId="0" fontId="135" fillId="0" borderId="0" xfId="0" applyFont="1" applyAlignment="1">
      <alignment horizontal="left" vertical="center" indent="1"/>
    </xf>
    <xf numFmtId="0" fontId="70" fillId="0" borderId="2" xfId="0" applyFont="1" applyBorder="1" applyAlignment="1">
      <alignment horizontal="center" vertical="center"/>
    </xf>
    <xf numFmtId="0" fontId="137" fillId="0" borderId="0" xfId="0" applyFont="1" applyAlignment="1">
      <alignment horizontal="left" vertical="center" indent="1"/>
    </xf>
    <xf numFmtId="0" fontId="130" fillId="11" borderId="207" xfId="0" applyFont="1" applyFill="1" applyBorder="1" applyAlignment="1">
      <alignment horizontal="center" vertical="center"/>
    </xf>
    <xf numFmtId="0" fontId="126" fillId="10" borderId="29" xfId="0" applyFont="1" applyFill="1" applyBorder="1" applyAlignment="1">
      <alignment horizontal="left" vertical="center" wrapText="1" indent="1"/>
    </xf>
    <xf numFmtId="0" fontId="126" fillId="11" borderId="208" xfId="0" applyFont="1" applyFill="1" applyBorder="1" applyAlignment="1">
      <alignment horizontal="left" vertical="center" wrapText="1" indent="1"/>
    </xf>
    <xf numFmtId="0" fontId="126" fillId="3" borderId="206" xfId="0" applyFont="1" applyFill="1" applyBorder="1" applyAlignment="1">
      <alignment horizontal="left" vertical="center" wrapText="1" indent="1"/>
    </xf>
    <xf numFmtId="0" fontId="126" fillId="3" borderId="29" xfId="0" applyFont="1" applyFill="1" applyBorder="1" applyAlignment="1">
      <alignment horizontal="left" vertical="center" indent="1"/>
    </xf>
    <xf numFmtId="0" fontId="126" fillId="21" borderId="29" xfId="0" applyFont="1" applyFill="1" applyBorder="1" applyAlignment="1">
      <alignment horizontal="left" vertical="center" wrapText="1" indent="1"/>
    </xf>
    <xf numFmtId="0" fontId="126" fillId="20" borderId="39" xfId="0" applyFont="1" applyFill="1" applyBorder="1" applyAlignment="1">
      <alignment horizontal="left" vertical="center" wrapText="1" indent="1"/>
    </xf>
    <xf numFmtId="0" fontId="130" fillId="10" borderId="23" xfId="0" applyFont="1" applyFill="1" applyBorder="1" applyAlignment="1">
      <alignment horizontal="left" vertical="center" wrapText="1" indent="1"/>
    </xf>
    <xf numFmtId="0" fontId="130" fillId="15" borderId="23" xfId="0" applyFont="1" applyFill="1" applyBorder="1" applyAlignment="1">
      <alignment horizontal="left" vertical="center" wrapText="1" indent="1"/>
    </xf>
    <xf numFmtId="0" fontId="141" fillId="3" borderId="23" xfId="0" applyFont="1" applyFill="1" applyBorder="1" applyAlignment="1">
      <alignment horizontal="left" vertical="center" wrapText="1" indent="1"/>
    </xf>
    <xf numFmtId="0" fontId="130" fillId="21" borderId="23" xfId="0" applyFont="1" applyFill="1" applyBorder="1" applyAlignment="1">
      <alignment horizontal="left" vertical="center" indent="1"/>
    </xf>
    <xf numFmtId="0" fontId="130" fillId="20" borderId="35" xfId="0" applyFont="1" applyFill="1" applyBorder="1" applyAlignment="1">
      <alignment horizontal="left" vertical="center" wrapText="1" indent="1"/>
    </xf>
    <xf numFmtId="0" fontId="138" fillId="12" borderId="26" xfId="0" applyFont="1" applyFill="1" applyBorder="1" applyAlignment="1">
      <alignment horizontal="center" vertical="center"/>
    </xf>
    <xf numFmtId="0" fontId="130" fillId="12" borderId="27" xfId="0" applyFont="1" applyFill="1" applyBorder="1" applyAlignment="1">
      <alignment horizontal="center" vertical="center"/>
    </xf>
    <xf numFmtId="0" fontId="143" fillId="22" borderId="172" xfId="0" applyFont="1" applyFill="1" applyBorder="1" applyAlignment="1">
      <alignment horizontal="left" vertical="center" wrapText="1" indent="1"/>
    </xf>
    <xf numFmtId="0" fontId="141" fillId="15" borderId="21" xfId="0" applyFont="1" applyFill="1" applyBorder="1" applyAlignment="1">
      <alignment horizontal="left" vertical="center" wrapText="1" indent="1"/>
    </xf>
    <xf numFmtId="0" fontId="51" fillId="0" borderId="0" xfId="0" applyFont="1" applyAlignment="1">
      <alignment horizontal="right" vertical="center"/>
    </xf>
    <xf numFmtId="0" fontId="36" fillId="3" borderId="2" xfId="0" applyFont="1" applyFill="1" applyBorder="1" applyAlignment="1" applyProtection="1">
      <alignment horizontal="left" vertical="center" indent="1"/>
      <protection locked="0"/>
    </xf>
    <xf numFmtId="0" fontId="138" fillId="11" borderId="209" xfId="0" applyFont="1" applyFill="1" applyBorder="1" applyAlignment="1">
      <alignment horizontal="left" vertical="center" wrapText="1" indent="1"/>
    </xf>
    <xf numFmtId="0" fontId="126" fillId="15" borderId="29" xfId="0" applyFont="1" applyFill="1" applyBorder="1" applyAlignment="1">
      <alignment horizontal="left" vertical="center" wrapText="1" indent="1"/>
    </xf>
    <xf numFmtId="0" fontId="126" fillId="15" borderId="205" xfId="0" applyFont="1" applyFill="1" applyBorder="1" applyAlignment="1">
      <alignment horizontal="left" vertical="center" wrapText="1" indent="1"/>
    </xf>
    <xf numFmtId="0" fontId="130" fillId="15" borderId="202" xfId="0" applyFont="1" applyFill="1" applyBorder="1" applyAlignment="1">
      <alignment horizontal="center" vertical="center"/>
    </xf>
    <xf numFmtId="0" fontId="130" fillId="15" borderId="204" xfId="0" applyFont="1" applyFill="1" applyBorder="1" applyAlignment="1">
      <alignment horizontal="center" vertical="center"/>
    </xf>
    <xf numFmtId="0" fontId="130" fillId="3" borderId="204" xfId="0" applyFont="1" applyFill="1" applyBorder="1" applyAlignment="1">
      <alignment horizontal="center" vertical="center"/>
    </xf>
    <xf numFmtId="0" fontId="130" fillId="3" borderId="203" xfId="0" applyFont="1" applyFill="1" applyBorder="1" applyAlignment="1">
      <alignment horizontal="center" vertical="center"/>
    </xf>
    <xf numFmtId="0" fontId="8" fillId="12" borderId="194" xfId="0" applyFont="1" applyFill="1" applyBorder="1" applyAlignment="1">
      <alignment horizontal="center" vertical="center"/>
    </xf>
    <xf numFmtId="0" fontId="8" fillId="12" borderId="195" xfId="0" applyFont="1" applyFill="1" applyBorder="1" applyAlignment="1">
      <alignment horizontal="center" vertical="center"/>
    </xf>
    <xf numFmtId="0" fontId="8" fillId="12" borderId="196" xfId="0" applyFont="1" applyFill="1" applyBorder="1" applyAlignment="1">
      <alignment horizontal="center" vertical="center"/>
    </xf>
    <xf numFmtId="0" fontId="5" fillId="12" borderId="0" xfId="0" applyFont="1" applyFill="1" applyAlignment="1">
      <alignment horizontal="right" vertical="center"/>
    </xf>
    <xf numFmtId="0" fontId="5" fillId="16" borderId="0" xfId="0" applyFont="1" applyFill="1" applyAlignment="1" applyProtection="1">
      <alignment horizontal="center" vertical="center"/>
      <protection locked="0"/>
    </xf>
    <xf numFmtId="0" fontId="12" fillId="0" borderId="0" xfId="0" applyFont="1" applyAlignment="1">
      <alignment horizontal="center" vertical="center"/>
    </xf>
    <xf numFmtId="189" fontId="3" fillId="16" borderId="148" xfId="0" applyNumberFormat="1" applyFont="1" applyFill="1" applyBorder="1" applyAlignment="1" applyProtection="1">
      <alignment horizontal="center" vertical="center" shrinkToFit="1"/>
      <protection locked="0"/>
    </xf>
    <xf numFmtId="188" fontId="3" fillId="16" borderId="148" xfId="0" applyNumberFormat="1" applyFont="1" applyFill="1" applyBorder="1" applyAlignment="1" applyProtection="1">
      <alignment horizontal="center" vertical="center" shrinkToFit="1"/>
      <protection locked="0"/>
    </xf>
    <xf numFmtId="188" fontId="3" fillId="16" borderId="2" xfId="0" applyNumberFormat="1" applyFont="1" applyFill="1" applyBorder="1" applyAlignment="1" applyProtection="1">
      <alignment horizontal="center" vertical="center"/>
      <protection locked="0"/>
    </xf>
    <xf numFmtId="49" fontId="3" fillId="0" borderId="2" xfId="0" applyNumberFormat="1" applyFont="1" applyBorder="1" applyAlignment="1">
      <alignment horizontal="center" vertical="center" shrinkToFit="1"/>
    </xf>
    <xf numFmtId="0" fontId="12" fillId="0" borderId="148" xfId="0" applyFont="1" applyBorder="1" applyAlignment="1">
      <alignment horizontal="left" vertical="center" indent="1"/>
    </xf>
    <xf numFmtId="0" fontId="42" fillId="4" borderId="8" xfId="0" applyFont="1" applyFill="1" applyBorder="1" applyAlignment="1">
      <alignment horizontal="center" vertical="center" wrapText="1"/>
    </xf>
    <xf numFmtId="0" fontId="42" fillId="4" borderId="8" xfId="0" applyFont="1" applyFill="1" applyBorder="1" applyAlignment="1">
      <alignment horizontal="center" vertical="center"/>
    </xf>
    <xf numFmtId="0" fontId="42" fillId="4" borderId="9" xfId="0" applyFont="1" applyFill="1" applyBorder="1" applyAlignment="1">
      <alignment horizontal="center" vertical="center"/>
    </xf>
    <xf numFmtId="0" fontId="42" fillId="4" borderId="81" xfId="0" applyFont="1" applyFill="1" applyBorder="1" applyAlignment="1">
      <alignment horizontal="center" vertical="center"/>
    </xf>
    <xf numFmtId="0" fontId="42" fillId="4" borderId="82" xfId="0" applyFont="1" applyFill="1" applyBorder="1" applyAlignment="1">
      <alignment horizontal="center" vertical="center"/>
    </xf>
    <xf numFmtId="0" fontId="111" fillId="19" borderId="19" xfId="0" applyFont="1" applyFill="1" applyBorder="1" applyAlignment="1">
      <alignment horizontal="center" vertical="center" wrapText="1"/>
    </xf>
    <xf numFmtId="0" fontId="111" fillId="19" borderId="20" xfId="0" applyFont="1" applyFill="1" applyBorder="1" applyAlignment="1">
      <alignment horizontal="center" vertical="center" wrapText="1"/>
    </xf>
    <xf numFmtId="0" fontId="111" fillId="19" borderId="16" xfId="0" applyFont="1" applyFill="1" applyBorder="1" applyAlignment="1">
      <alignment horizontal="center" vertical="center" wrapText="1"/>
    </xf>
    <xf numFmtId="0" fontId="111" fillId="19" borderId="17"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49" fontId="10" fillId="2" borderId="176" xfId="0" applyNumberFormat="1" applyFont="1" applyFill="1" applyBorder="1" applyAlignment="1" applyProtection="1">
      <alignment horizontal="center" vertical="center" shrinkToFit="1"/>
      <protection locked="0"/>
    </xf>
    <xf numFmtId="49" fontId="10" fillId="2" borderId="148" xfId="0" applyNumberFormat="1" applyFont="1" applyFill="1" applyBorder="1" applyAlignment="1" applyProtection="1">
      <alignment horizontal="center" vertical="center" shrinkToFit="1"/>
      <protection locked="0"/>
    </xf>
    <xf numFmtId="49" fontId="10" fillId="2" borderId="138" xfId="0" applyNumberFormat="1" applyFont="1" applyFill="1" applyBorder="1" applyAlignment="1" applyProtection="1">
      <alignment horizontal="center" vertical="center" shrinkToFit="1"/>
      <protection locked="0"/>
    </xf>
    <xf numFmtId="188" fontId="9" fillId="16" borderId="15" xfId="0" applyNumberFormat="1" applyFont="1" applyFill="1" applyBorder="1" applyAlignment="1" applyProtection="1">
      <alignment horizontal="center" vertical="center"/>
      <protection locked="0"/>
    </xf>
    <xf numFmtId="188" fontId="9" fillId="16" borderId="16" xfId="0" applyNumberFormat="1" applyFont="1" applyFill="1" applyBorder="1" applyAlignment="1" applyProtection="1">
      <alignment horizontal="center" vertical="center"/>
      <protection locked="0"/>
    </xf>
    <xf numFmtId="0" fontId="0" fillId="0" borderId="174" xfId="0" applyBorder="1" applyAlignment="1">
      <alignment horizontal="center" vertical="center"/>
    </xf>
    <xf numFmtId="0" fontId="0" fillId="0" borderId="175" xfId="0" applyBorder="1" applyAlignment="1">
      <alignment horizontal="center" vertical="center"/>
    </xf>
    <xf numFmtId="49" fontId="9" fillId="2" borderId="13" xfId="0" applyNumberFormat="1" applyFont="1" applyFill="1" applyBorder="1" applyAlignment="1" applyProtection="1">
      <alignment horizontal="center" vertical="center" wrapText="1"/>
      <protection locked="0"/>
    </xf>
    <xf numFmtId="49" fontId="9" fillId="2" borderId="0" xfId="0" applyNumberFormat="1" applyFont="1" applyFill="1" applyAlignment="1" applyProtection="1">
      <alignment horizontal="center" vertical="center" wrapText="1"/>
      <protection locked="0"/>
    </xf>
    <xf numFmtId="49" fontId="9" fillId="2" borderId="15" xfId="0" applyNumberFormat="1" applyFont="1" applyFill="1" applyBorder="1" applyAlignment="1" applyProtection="1">
      <alignment horizontal="center" vertical="center" wrapText="1"/>
      <protection locked="0"/>
    </xf>
    <xf numFmtId="49" fontId="9" fillId="2" borderId="16" xfId="0" applyNumberFormat="1" applyFont="1" applyFill="1" applyBorder="1" applyAlignment="1" applyProtection="1">
      <alignment horizontal="center" vertical="center" wrapText="1"/>
      <protection locked="0"/>
    </xf>
    <xf numFmtId="0" fontId="9" fillId="0" borderId="174" xfId="0" applyFont="1" applyBorder="1" applyAlignment="1">
      <alignment horizontal="center" vertical="center"/>
    </xf>
    <xf numFmtId="0" fontId="9" fillId="0" borderId="16" xfId="0" applyFont="1" applyBorder="1" applyAlignment="1">
      <alignment horizontal="center" vertical="center"/>
    </xf>
    <xf numFmtId="0" fontId="12" fillId="0" borderId="16" xfId="0" applyFont="1" applyBorder="1">
      <alignment vertical="center"/>
    </xf>
    <xf numFmtId="0" fontId="3" fillId="2" borderId="16" xfId="0" applyFont="1" applyFill="1" applyBorder="1" applyAlignment="1" applyProtection="1">
      <alignment horizontal="center" vertical="center" shrinkToFit="1"/>
      <protection locked="0"/>
    </xf>
    <xf numFmtId="0" fontId="12" fillId="0" borderId="2" xfId="0" applyFont="1" applyBorder="1" applyAlignment="1">
      <alignment horizontal="center" vertical="center" wrapText="1"/>
    </xf>
    <xf numFmtId="0" fontId="12" fillId="0" borderId="2" xfId="0" applyFont="1" applyBorder="1">
      <alignment vertical="center"/>
    </xf>
    <xf numFmtId="0" fontId="4" fillId="0" borderId="16" xfId="0" applyFont="1" applyBorder="1" applyAlignment="1">
      <alignment vertical="center" wrapText="1"/>
    </xf>
    <xf numFmtId="0" fontId="4" fillId="0" borderId="16" xfId="0" applyFont="1" applyBorder="1">
      <alignment vertical="center"/>
    </xf>
    <xf numFmtId="0" fontId="121" fillId="0" borderId="2" xfId="0" applyFont="1" applyBorder="1" applyAlignment="1">
      <alignment horizontal="left" vertical="center"/>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center" vertical="center" shrinkToFit="1"/>
    </xf>
    <xf numFmtId="0" fontId="5" fillId="0" borderId="9" xfId="0" applyFont="1" applyBorder="1" applyAlignment="1">
      <alignment horizontal="center" vertical="center"/>
    </xf>
    <xf numFmtId="0" fontId="10" fillId="0" borderId="8" xfId="0" applyFont="1" applyBorder="1" applyAlignment="1">
      <alignment horizontal="center" vertical="center"/>
    </xf>
    <xf numFmtId="0" fontId="6" fillId="0" borderId="1" xfId="0" applyFont="1" applyBorder="1" applyAlignment="1">
      <alignment vertical="center" shrinkToFit="1"/>
    </xf>
    <xf numFmtId="0" fontId="6" fillId="0" borderId="2" xfId="0" applyFont="1" applyBorder="1" applyAlignment="1">
      <alignment vertical="center" shrinkToFit="1"/>
    </xf>
    <xf numFmtId="49" fontId="3" fillId="16" borderId="146" xfId="0" applyNumberFormat="1" applyFont="1" applyFill="1" applyBorder="1" applyAlignment="1" applyProtection="1">
      <alignment horizontal="left" vertical="center" wrapText="1"/>
      <protection locked="0"/>
    </xf>
    <xf numFmtId="0" fontId="12" fillId="0" borderId="8" xfId="0" applyFont="1" applyBorder="1" applyAlignment="1">
      <alignment horizontal="left" vertical="center" wrapText="1" indent="2"/>
    </xf>
    <xf numFmtId="0" fontId="12" fillId="0" borderId="8" xfId="0" applyFont="1" applyBorder="1" applyAlignment="1">
      <alignment horizontal="left" vertical="center" indent="2"/>
    </xf>
    <xf numFmtId="0" fontId="12" fillId="0" borderId="0" xfId="0" applyFont="1" applyAlignment="1">
      <alignment horizontal="left" vertical="center" indent="2"/>
    </xf>
    <xf numFmtId="0" fontId="12" fillId="0" borderId="16" xfId="0" applyFont="1" applyBorder="1" applyAlignment="1">
      <alignment horizontal="left" vertical="center" indent="2"/>
    </xf>
    <xf numFmtId="0" fontId="12" fillId="0" borderId="134" xfId="0" applyFont="1" applyBorder="1" applyAlignment="1">
      <alignment horizontal="center" vertical="center"/>
    </xf>
    <xf numFmtId="0" fontId="3" fillId="16" borderId="146" xfId="0" applyFont="1" applyFill="1" applyBorder="1" applyAlignment="1" applyProtection="1">
      <alignment horizontal="center" vertical="center"/>
      <protection locked="0"/>
    </xf>
    <xf numFmtId="0" fontId="3" fillId="16" borderId="146" xfId="0" applyFont="1" applyFill="1" applyBorder="1" applyAlignment="1" applyProtection="1">
      <alignment horizontal="center" vertical="center" wrapText="1"/>
      <protection locked="0"/>
    </xf>
    <xf numFmtId="189" fontId="12" fillId="0" borderId="134" xfId="0" applyNumberFormat="1" applyFont="1" applyBorder="1" applyAlignment="1">
      <alignment horizontal="center" vertical="center" shrinkToFit="1"/>
    </xf>
    <xf numFmtId="0" fontId="12" fillId="0" borderId="134" xfId="0" applyFont="1" applyBorder="1" applyAlignment="1">
      <alignment horizontal="center" vertical="center" shrinkToFit="1"/>
    </xf>
    <xf numFmtId="0" fontId="12" fillId="0" borderId="148" xfId="0" applyFont="1" applyBorder="1" applyAlignment="1">
      <alignment horizontal="center" vertical="center"/>
    </xf>
    <xf numFmtId="49" fontId="3" fillId="16" borderId="148" xfId="0" applyNumberFormat="1" applyFont="1" applyFill="1" applyBorder="1" applyAlignment="1" applyProtection="1">
      <alignment horizontal="center" vertical="center"/>
      <protection locked="0"/>
    </xf>
    <xf numFmtId="0" fontId="3" fillId="0" borderId="148" xfId="0" applyFont="1" applyBorder="1" applyAlignment="1">
      <alignment horizontal="center" vertical="center"/>
    </xf>
    <xf numFmtId="0" fontId="10" fillId="0" borderId="148" xfId="0" applyFont="1" applyBorder="1" applyAlignment="1">
      <alignment horizontal="center" vertical="center" shrinkToFit="1"/>
    </xf>
    <xf numFmtId="0" fontId="36" fillId="5" borderId="43" xfId="0" applyFont="1" applyFill="1" applyBorder="1" applyAlignment="1">
      <alignment horizontal="center" vertical="center"/>
    </xf>
    <xf numFmtId="0" fontId="36" fillId="5" borderId="45" xfId="0" applyFont="1" applyFill="1" applyBorder="1" applyAlignment="1">
      <alignment horizontal="center" vertical="center"/>
    </xf>
    <xf numFmtId="0" fontId="27" fillId="0" borderId="8" xfId="0" applyFont="1" applyBorder="1" applyAlignment="1">
      <alignment horizontal="center" vertical="center" shrinkToFit="1"/>
    </xf>
    <xf numFmtId="0" fontId="27" fillId="0" borderId="9" xfId="0" applyFont="1" applyBorder="1" applyAlignment="1">
      <alignment horizontal="center" vertical="center" shrinkToFit="1"/>
    </xf>
    <xf numFmtId="0" fontId="5" fillId="2" borderId="0" xfId="0" applyFont="1" applyFill="1" applyAlignment="1" applyProtection="1">
      <alignment horizontal="center" vertical="center"/>
      <protection locked="0"/>
    </xf>
    <xf numFmtId="0" fontId="120" fillId="12" borderId="0" xfId="0" applyFont="1" applyFill="1" applyAlignment="1">
      <alignment horizontal="center" vertical="center" shrinkToFit="1"/>
    </xf>
    <xf numFmtId="0" fontId="122" fillId="0" borderId="1" xfId="0" applyFont="1" applyBorder="1" applyAlignment="1" applyProtection="1">
      <alignment horizontal="center" vertical="center" wrapText="1"/>
      <protection locked="0"/>
    </xf>
    <xf numFmtId="0" fontId="122" fillId="0" borderId="2" xfId="0" applyFont="1" applyBorder="1" applyAlignment="1" applyProtection="1">
      <alignment horizontal="center" vertical="center" wrapText="1"/>
      <protection locked="0"/>
    </xf>
    <xf numFmtId="0" fontId="122" fillId="0" borderId="3" xfId="0" applyFont="1" applyBorder="1" applyAlignment="1" applyProtection="1">
      <alignment horizontal="center" vertical="center" wrapText="1"/>
      <protection locked="0"/>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178" fontId="6" fillId="2" borderId="8" xfId="0" applyNumberFormat="1" applyFont="1" applyFill="1" applyBorder="1" applyAlignment="1" applyProtection="1">
      <alignment horizontal="center" vertical="center"/>
      <protection locked="0"/>
    </xf>
    <xf numFmtId="0" fontId="82" fillId="0" borderId="21" xfId="0" applyFont="1" applyBorder="1" applyAlignment="1">
      <alignment horizontal="center" vertical="center"/>
    </xf>
    <xf numFmtId="0" fontId="82" fillId="0" borderId="7" xfId="0" applyFont="1" applyBorder="1" applyAlignment="1">
      <alignment horizontal="center" vertical="center"/>
    </xf>
    <xf numFmtId="49" fontId="10" fillId="2" borderId="1" xfId="0" applyNumberFormat="1" applyFont="1" applyFill="1" applyBorder="1" applyAlignment="1" applyProtection="1">
      <alignment horizontal="center" vertical="center"/>
      <protection locked="0"/>
    </xf>
    <xf numFmtId="49" fontId="10" fillId="2" borderId="2" xfId="0" applyNumberFormat="1" applyFont="1" applyFill="1" applyBorder="1" applyAlignment="1" applyProtection="1">
      <alignment horizontal="center" vertical="center"/>
      <protection locked="0"/>
    </xf>
    <xf numFmtId="49" fontId="10" fillId="2" borderId="3" xfId="0" applyNumberFormat="1" applyFont="1" applyFill="1" applyBorder="1" applyAlignment="1" applyProtection="1">
      <alignment horizontal="center" vertical="center"/>
      <protection locked="0"/>
    </xf>
    <xf numFmtId="0" fontId="122" fillId="0" borderId="16" xfId="0" applyFont="1" applyBorder="1" applyAlignment="1">
      <alignment horizontal="left" vertical="center"/>
    </xf>
    <xf numFmtId="0" fontId="72" fillId="16" borderId="1" xfId="0" applyFont="1" applyFill="1" applyBorder="1" applyAlignment="1" applyProtection="1">
      <alignment horizontal="center" vertical="center" shrinkToFit="1"/>
      <protection locked="0"/>
    </xf>
    <xf numFmtId="0" fontId="72" fillId="16" borderId="2" xfId="0" applyFont="1" applyFill="1" applyBorder="1" applyAlignment="1" applyProtection="1">
      <alignment horizontal="center" vertical="center" shrinkToFit="1"/>
      <protection locked="0"/>
    </xf>
    <xf numFmtId="0" fontId="72" fillId="16" borderId="3" xfId="0" applyFont="1" applyFill="1" applyBorder="1" applyAlignment="1" applyProtection="1">
      <alignment horizontal="center" vertical="center" shrinkToFit="1"/>
      <protection locked="0"/>
    </xf>
    <xf numFmtId="0" fontId="54" fillId="0" borderId="16" xfId="0" applyFont="1" applyBorder="1" applyAlignment="1">
      <alignment horizontal="left" vertical="center" wrapText="1"/>
    </xf>
    <xf numFmtId="0" fontId="54" fillId="0" borderId="17" xfId="0" applyFont="1" applyBorder="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49" fontId="10" fillId="2" borderId="1" xfId="0" applyNumberFormat="1" applyFont="1" applyFill="1" applyBorder="1" applyAlignment="1" applyProtection="1">
      <alignment horizontal="center" vertical="center" shrinkToFit="1"/>
      <protection locked="0"/>
    </xf>
    <xf numFmtId="49" fontId="10" fillId="2" borderId="2" xfId="0" applyNumberFormat="1" applyFont="1" applyFill="1" applyBorder="1" applyAlignment="1" applyProtection="1">
      <alignment horizontal="center" vertical="center" shrinkToFit="1"/>
      <protection locked="0"/>
    </xf>
    <xf numFmtId="49" fontId="10" fillId="2" borderId="3" xfId="0" applyNumberFormat="1" applyFont="1" applyFill="1" applyBorder="1" applyAlignment="1" applyProtection="1">
      <alignment horizontal="center" vertical="center" shrinkToFit="1"/>
      <protection locked="0"/>
    </xf>
    <xf numFmtId="0" fontId="12" fillId="0" borderId="16" xfId="0" applyFont="1" applyBorder="1" applyAlignment="1">
      <alignment vertical="center" wrapText="1"/>
    </xf>
    <xf numFmtId="0" fontId="15" fillId="0" borderId="2" xfId="0" applyFont="1" applyBorder="1" applyAlignment="1">
      <alignment horizontal="right" vertical="center"/>
    </xf>
    <xf numFmtId="49" fontId="10" fillId="0" borderId="2" xfId="0" applyNumberFormat="1" applyFont="1" applyBorder="1" applyAlignment="1">
      <alignment horizontal="center" vertical="center" shrinkToFit="1"/>
    </xf>
    <xf numFmtId="188" fontId="10" fillId="2" borderId="2" xfId="0" applyNumberFormat="1" applyFont="1" applyFill="1" applyBorder="1" applyAlignment="1" applyProtection="1">
      <alignment horizontal="center" vertical="center" shrinkToFit="1"/>
      <protection locked="0"/>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49" fontId="5" fillId="0" borderId="3" xfId="0" applyNumberFormat="1" applyFont="1" applyBorder="1" applyAlignment="1" applyProtection="1">
      <alignment horizontal="center" vertical="center" shrinkToFit="1"/>
      <protection locked="0"/>
    </xf>
    <xf numFmtId="0" fontId="6" fillId="2" borderId="15" xfId="0" applyFont="1" applyFill="1" applyBorder="1" applyAlignment="1" applyProtection="1">
      <alignment vertical="center" shrinkToFit="1"/>
      <protection locked="0"/>
    </xf>
    <xf numFmtId="0" fontId="6" fillId="2" borderId="16" xfId="0" applyFont="1" applyFill="1" applyBorder="1" applyAlignment="1" applyProtection="1">
      <alignment vertical="center" shrinkToFit="1"/>
      <protection locked="0"/>
    </xf>
    <xf numFmtId="0" fontId="6" fillId="2" borderId="17" xfId="0" applyFont="1" applyFill="1" applyBorder="1" applyAlignment="1" applyProtection="1">
      <alignment vertical="center" shrinkToFit="1"/>
      <protection locked="0"/>
    </xf>
    <xf numFmtId="49" fontId="10" fillId="2" borderId="1" xfId="0" applyNumberFormat="1" applyFont="1" applyFill="1" applyBorder="1" applyAlignment="1" applyProtection="1">
      <alignment horizontal="left" vertical="center" indent="2" shrinkToFit="1"/>
      <protection locked="0"/>
    </xf>
    <xf numFmtId="49" fontId="10" fillId="2" borderId="2" xfId="0" applyNumberFormat="1" applyFont="1" applyFill="1" applyBorder="1" applyAlignment="1" applyProtection="1">
      <alignment horizontal="left" vertical="center" indent="2" shrinkToFit="1"/>
      <protection locked="0"/>
    </xf>
    <xf numFmtId="49" fontId="10" fillId="2" borderId="3" xfId="0" applyNumberFormat="1" applyFont="1" applyFill="1" applyBorder="1" applyAlignment="1" applyProtection="1">
      <alignment horizontal="left" vertical="center" indent="2" shrinkToFit="1"/>
      <protection locked="0"/>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178" fontId="6" fillId="2" borderId="2" xfId="0" applyNumberFormat="1" applyFont="1" applyFill="1" applyBorder="1" applyAlignment="1" applyProtection="1">
      <alignment horizontal="center" vertical="center" shrinkToFit="1"/>
      <protection locked="0"/>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189" fontId="10" fillId="2" borderId="1" xfId="0" applyNumberFormat="1" applyFont="1" applyFill="1" applyBorder="1" applyAlignment="1" applyProtection="1">
      <alignment horizontal="center" vertical="center" shrinkToFit="1"/>
      <protection locked="0"/>
    </xf>
    <xf numFmtId="189" fontId="10" fillId="2" borderId="2" xfId="0" applyNumberFormat="1" applyFont="1" applyFill="1" applyBorder="1" applyAlignment="1" applyProtection="1">
      <alignment horizontal="center" vertical="center" shrinkToFit="1"/>
      <protection locked="0"/>
    </xf>
    <xf numFmtId="0" fontId="70" fillId="12" borderId="0" xfId="0" applyFont="1" applyFill="1" applyAlignment="1">
      <alignment vertical="center" wrapText="1"/>
    </xf>
    <xf numFmtId="0" fontId="70" fillId="0" borderId="0" xfId="0" applyFont="1" applyAlignment="1">
      <alignment vertical="center" wrapText="1"/>
    </xf>
    <xf numFmtId="1" fontId="10" fillId="2" borderId="1" xfId="0" applyNumberFormat="1" applyFont="1" applyFill="1" applyBorder="1" applyAlignment="1">
      <alignment horizontal="center" vertical="center"/>
    </xf>
    <xf numFmtId="1" fontId="10" fillId="2" borderId="2" xfId="0" applyNumberFormat="1" applyFont="1" applyFill="1" applyBorder="1" applyAlignment="1">
      <alignment horizontal="center" vertical="center"/>
    </xf>
    <xf numFmtId="1" fontId="12" fillId="0" borderId="2" xfId="0" applyNumberFormat="1" applyFont="1" applyBorder="1" applyAlignment="1">
      <alignment horizontal="left" vertical="center" shrinkToFit="1"/>
    </xf>
    <xf numFmtId="1" fontId="12" fillId="0" borderId="3" xfId="0" applyNumberFormat="1" applyFont="1" applyBorder="1" applyAlignment="1">
      <alignment horizontal="left" vertical="center" shrinkToFit="1"/>
    </xf>
    <xf numFmtId="1" fontId="12" fillId="0" borderId="2" xfId="0" applyNumberFormat="1" applyFont="1" applyBorder="1" applyAlignment="1">
      <alignment horizontal="center" vertical="center" shrinkToFit="1"/>
    </xf>
    <xf numFmtId="1" fontId="12" fillId="0" borderId="3" xfId="0" applyNumberFormat="1" applyFont="1" applyBorder="1" applyAlignment="1">
      <alignment horizontal="center" vertical="center" shrinkToFit="1"/>
    </xf>
    <xf numFmtId="0" fontId="47" fillId="14" borderId="126" xfId="0" applyFont="1" applyFill="1" applyBorder="1" applyAlignment="1">
      <alignment horizontal="left" vertical="center" shrinkToFit="1"/>
    </xf>
    <xf numFmtId="0" fontId="47" fillId="14" borderId="127" xfId="0" applyFont="1" applyFill="1" applyBorder="1" applyAlignment="1">
      <alignment horizontal="left" vertical="center" shrinkToFit="1"/>
    </xf>
    <xf numFmtId="0" fontId="67" fillId="12" borderId="13" xfId="0" applyFont="1" applyFill="1" applyBorder="1" applyAlignment="1">
      <alignment horizontal="left" vertical="top" wrapText="1"/>
    </xf>
    <xf numFmtId="0" fontId="5" fillId="12" borderId="13" xfId="0" applyFont="1" applyFill="1" applyBorder="1" applyAlignment="1">
      <alignment horizontal="left" vertical="center" wrapText="1"/>
    </xf>
    <xf numFmtId="0" fontId="5" fillId="12" borderId="13" xfId="0" applyFont="1" applyFill="1" applyBorder="1" applyAlignment="1">
      <alignment horizontal="center" vertical="center"/>
    </xf>
    <xf numFmtId="0" fontId="34" fillId="3" borderId="22" xfId="0" applyFont="1" applyFill="1" applyBorder="1" applyAlignment="1">
      <alignment horizontal="left" vertical="top" wrapText="1"/>
    </xf>
    <xf numFmtId="0" fontId="34" fillId="3" borderId="126" xfId="0" applyFont="1" applyFill="1" applyBorder="1" applyAlignment="1">
      <alignment horizontal="left" vertical="top" wrapText="1"/>
    </xf>
    <xf numFmtId="0" fontId="38" fillId="0" borderId="8" xfId="0" applyFont="1" applyBorder="1" applyAlignment="1">
      <alignment horizontal="left"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1" fontId="3" fillId="0" borderId="2" xfId="0" applyNumberFormat="1" applyFont="1" applyBorder="1" applyAlignment="1">
      <alignment horizontal="center" vertical="center"/>
    </xf>
    <xf numFmtId="0" fontId="10" fillId="0" borderId="3" xfId="0" applyFont="1" applyBorder="1" applyAlignment="1">
      <alignment horizontal="center" vertical="center"/>
    </xf>
    <xf numFmtId="0" fontId="5" fillId="0" borderId="1" xfId="0" applyFont="1" applyBorder="1" applyAlignment="1">
      <alignment vertical="center" shrinkToFit="1"/>
    </xf>
    <xf numFmtId="0" fontId="5" fillId="0" borderId="2" xfId="0" applyFont="1" applyBorder="1" applyAlignment="1">
      <alignment vertical="center" shrinkToFi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0" xfId="0" applyFont="1" applyAlignment="1">
      <alignment horizontal="center" vertical="center" wrapText="1"/>
    </xf>
    <xf numFmtId="0" fontId="3" fillId="0" borderId="14" xfId="0" applyFont="1" applyBorder="1" applyAlignment="1">
      <alignment horizontal="center" vertical="center" wrapText="1"/>
    </xf>
    <xf numFmtId="0" fontId="0" fillId="4" borderId="0" xfId="0" applyFill="1" applyAlignment="1">
      <alignment horizontal="center" vertical="center" shrinkToFit="1"/>
    </xf>
    <xf numFmtId="0" fontId="35" fillId="11" borderId="126" xfId="0" applyFont="1" applyFill="1" applyBorder="1" applyAlignment="1">
      <alignment horizontal="left" vertical="top" wrapText="1"/>
    </xf>
    <xf numFmtId="0" fontId="35" fillId="11" borderId="22" xfId="0" applyFont="1" applyFill="1" applyBorder="1" applyAlignment="1">
      <alignment horizontal="left" vertical="top" wrapText="1"/>
    </xf>
    <xf numFmtId="0" fontId="10" fillId="0" borderId="9" xfId="0" applyFont="1" applyBorder="1" applyAlignment="1">
      <alignment horizontal="center" vertical="center"/>
    </xf>
    <xf numFmtId="38" fontId="10" fillId="2" borderId="1" xfId="3" applyFont="1" applyFill="1" applyBorder="1" applyAlignment="1" applyProtection="1">
      <alignment horizontal="center" vertical="center"/>
    </xf>
    <xf numFmtId="38" fontId="10" fillId="2" borderId="2" xfId="3" applyFont="1" applyFill="1" applyBorder="1" applyAlignment="1" applyProtection="1">
      <alignment horizontal="center" vertical="center"/>
    </xf>
    <xf numFmtId="0" fontId="4" fillId="0" borderId="16"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shrinkToFit="1"/>
    </xf>
    <xf numFmtId="176" fontId="4" fillId="0" borderId="2" xfId="0" applyNumberFormat="1" applyFont="1" applyBorder="1" applyAlignment="1">
      <alignment horizontal="center" vertical="center"/>
    </xf>
    <xf numFmtId="0" fontId="96" fillId="0" borderId="16" xfId="0" applyFont="1" applyBorder="1" applyAlignment="1">
      <alignment horizontal="left" vertical="center"/>
    </xf>
    <xf numFmtId="0" fontId="84" fillId="12" borderId="0" xfId="0" applyFont="1" applyFill="1" applyAlignment="1">
      <alignment horizontal="left" vertical="center" wrapText="1"/>
    </xf>
    <xf numFmtId="0" fontId="84" fillId="0" borderId="0" xfId="0" applyFont="1" applyAlignment="1">
      <alignment horizontal="left" vertical="center" wrapText="1"/>
    </xf>
    <xf numFmtId="0" fontId="12" fillId="0" borderId="2" xfId="0" applyFont="1" applyBorder="1" applyAlignment="1">
      <alignment horizontal="left" vertical="center" wrapText="1"/>
    </xf>
    <xf numFmtId="0" fontId="3" fillId="16" borderId="2" xfId="0" applyFont="1" applyFill="1" applyBorder="1" applyAlignment="1" applyProtection="1">
      <alignment horizontal="center" vertical="center"/>
      <protection locked="0"/>
    </xf>
    <xf numFmtId="0" fontId="12" fillId="0" borderId="2" xfId="0" applyFont="1" applyBorder="1" applyAlignment="1" applyProtection="1">
      <alignment horizontal="center" vertical="center" wrapText="1" shrinkToFit="1"/>
      <protection locked="0"/>
    </xf>
    <xf numFmtId="0" fontId="6" fillId="16" borderId="2" xfId="0" applyFont="1" applyFill="1" applyBorder="1" applyAlignment="1" applyProtection="1">
      <alignment horizontal="left" vertical="center" wrapText="1"/>
      <protection locked="0"/>
    </xf>
    <xf numFmtId="0" fontId="10" fillId="0" borderId="1" xfId="0" applyFont="1" applyBorder="1" applyAlignment="1" applyProtection="1">
      <alignment horizontal="center" vertical="center" wrapText="1" shrinkToFit="1"/>
      <protection locked="0"/>
    </xf>
    <xf numFmtId="0" fontId="10" fillId="0" borderId="2" xfId="0" applyFont="1" applyBorder="1" applyAlignment="1" applyProtection="1">
      <alignment horizontal="center" vertical="center" shrinkToFit="1"/>
      <protection locked="0"/>
    </xf>
    <xf numFmtId="0" fontId="3" fillId="16" borderId="2" xfId="0" applyFont="1" applyFill="1" applyBorder="1" applyAlignment="1" applyProtection="1">
      <alignment horizontal="center" vertical="center" shrinkToFit="1"/>
      <protection locked="0"/>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4" fillId="0" borderId="0" xfId="0" applyFont="1" applyAlignment="1">
      <alignment horizontal="center" vertical="center"/>
    </xf>
    <xf numFmtId="0" fontId="10" fillId="0" borderId="0" xfId="0" applyFont="1" applyAlignment="1">
      <alignment horizontal="center" vertical="center"/>
    </xf>
    <xf numFmtId="2" fontId="10" fillId="0" borderId="0" xfId="0" applyNumberFormat="1" applyFont="1" applyAlignment="1">
      <alignment horizontal="center" vertical="center"/>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97" fillId="12" borderId="0" xfId="0" applyFont="1" applyFill="1" applyAlignment="1">
      <alignment horizontal="left" vertical="center" wrapText="1"/>
    </xf>
    <xf numFmtId="0" fontId="6" fillId="12" borderId="0" xfId="0" applyFont="1" applyFill="1" applyAlignment="1">
      <alignment horizontal="left" vertical="center" shrinkToFit="1"/>
    </xf>
    <xf numFmtId="0" fontId="6" fillId="12" borderId="0" xfId="0" applyFont="1" applyFill="1" applyAlignment="1">
      <alignment horizontal="left" vertical="top" shrinkToFit="1"/>
    </xf>
    <xf numFmtId="0" fontId="6" fillId="12" borderId="0" xfId="0" applyFont="1" applyFill="1" applyAlignment="1">
      <alignment horizontal="right" vertical="top"/>
    </xf>
    <xf numFmtId="0" fontId="28" fillId="12" borderId="0" xfId="0" applyFont="1" applyFill="1" applyAlignment="1">
      <alignment horizontal="center" vertical="top"/>
    </xf>
    <xf numFmtId="0" fontId="6" fillId="12" borderId="0" xfId="0" applyFont="1" applyFill="1" applyAlignment="1">
      <alignment horizontal="left" vertical="top"/>
    </xf>
    <xf numFmtId="0" fontId="98" fillId="16" borderId="0" xfId="0" applyFont="1" applyFill="1" applyAlignment="1" applyProtection="1">
      <alignment horizontal="center" vertical="top"/>
      <protection locked="0"/>
    </xf>
    <xf numFmtId="0" fontId="83" fillId="12" borderId="13" xfId="0" applyFont="1" applyFill="1" applyBorder="1" applyAlignment="1">
      <alignment horizontal="left" vertical="center" indent="1" shrinkToFit="1"/>
    </xf>
    <xf numFmtId="0" fontId="83" fillId="12" borderId="0" xfId="0" applyFont="1" applyFill="1" applyAlignment="1">
      <alignment horizontal="left" vertical="center" indent="1" shrinkToFit="1"/>
    </xf>
    <xf numFmtId="0" fontId="61" fillId="12" borderId="13" xfId="0" applyFont="1" applyFill="1" applyBorder="1" applyAlignment="1">
      <alignment horizontal="left" indent="1" shrinkToFit="1"/>
    </xf>
    <xf numFmtId="0" fontId="61" fillId="12" borderId="0" xfId="0" applyFont="1" applyFill="1" applyAlignment="1">
      <alignment horizontal="left" indent="1" shrinkToFit="1"/>
    </xf>
    <xf numFmtId="0" fontId="61" fillId="12" borderId="13" xfId="0" applyFont="1" applyFill="1" applyBorder="1" applyAlignment="1">
      <alignment horizontal="left" vertical="center" indent="1" shrinkToFit="1"/>
    </xf>
    <xf numFmtId="0" fontId="61" fillId="12" borderId="0" xfId="0" applyFont="1" applyFill="1" applyAlignment="1">
      <alignment horizontal="left" vertical="center" indent="1" shrinkToFit="1"/>
    </xf>
    <xf numFmtId="0" fontId="4" fillId="0" borderId="110" xfId="0" applyFont="1" applyBorder="1" applyAlignment="1">
      <alignment horizontal="center" vertical="center"/>
    </xf>
    <xf numFmtId="0" fontId="4" fillId="0" borderId="121" xfId="0" applyFont="1" applyBorder="1" applyAlignment="1">
      <alignment horizontal="center"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1" fontId="3" fillId="0" borderId="51" xfId="0" applyNumberFormat="1" applyFont="1" applyBorder="1" applyAlignment="1">
      <alignment horizontal="center" vertical="center"/>
    </xf>
    <xf numFmtId="1" fontId="3" fillId="0" borderId="49" xfId="0" applyNumberFormat="1" applyFont="1" applyBorder="1" applyAlignment="1">
      <alignment horizontal="center" vertical="center"/>
    </xf>
    <xf numFmtId="0" fontId="10" fillId="0" borderId="49" xfId="0" applyFont="1" applyBorder="1" applyAlignment="1">
      <alignment horizontal="center" vertical="center"/>
    </xf>
    <xf numFmtId="0" fontId="10" fillId="0" borderId="53" xfId="0" applyFont="1" applyBorder="1" applyAlignment="1">
      <alignment horizontal="center" vertical="center"/>
    </xf>
    <xf numFmtId="0" fontId="10" fillId="0" borderId="48" xfId="0" applyFont="1" applyBorder="1" applyAlignment="1">
      <alignment horizontal="center" vertical="center"/>
    </xf>
    <xf numFmtId="0" fontId="10" fillId="0" borderId="50" xfId="0" applyFont="1" applyBorder="1" applyAlignment="1">
      <alignment horizontal="center" vertical="center"/>
    </xf>
    <xf numFmtId="179" fontId="10" fillId="2" borderId="51" xfId="0" applyNumberFormat="1" applyFont="1" applyFill="1" applyBorder="1" applyAlignment="1" applyProtection="1">
      <alignment horizontal="center" vertical="center" shrinkToFit="1"/>
      <protection locked="0"/>
    </xf>
    <xf numFmtId="179" fontId="10" fillId="2" borderId="49" xfId="0" applyNumberFormat="1" applyFont="1" applyFill="1" applyBorder="1" applyAlignment="1" applyProtection="1">
      <alignment horizontal="center" vertical="center" shrinkToFit="1"/>
      <protection locked="0"/>
    </xf>
    <xf numFmtId="0" fontId="10" fillId="0" borderId="46" xfId="0" applyFont="1" applyBorder="1" applyAlignment="1">
      <alignment horizontal="center" vertical="center"/>
    </xf>
    <xf numFmtId="179" fontId="10" fillId="2" borderId="1" xfId="0" applyNumberFormat="1" applyFont="1" applyFill="1" applyBorder="1" applyAlignment="1" applyProtection="1">
      <alignment horizontal="center" vertical="center" shrinkToFit="1"/>
      <protection locked="0"/>
    </xf>
    <xf numFmtId="179" fontId="10" fillId="2" borderId="2" xfId="0" applyNumberFormat="1" applyFont="1" applyFill="1" applyBorder="1" applyAlignment="1" applyProtection="1">
      <alignment horizontal="center" vertical="center" shrinkToFit="1"/>
      <protection locked="0"/>
    </xf>
    <xf numFmtId="179" fontId="10" fillId="2" borderId="3"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1" fontId="10" fillId="0" borderId="1" xfId="0" applyNumberFormat="1" applyFont="1" applyBorder="1" applyAlignment="1">
      <alignment horizontal="center" vertical="center"/>
    </xf>
    <xf numFmtId="1" fontId="10" fillId="0" borderId="2" xfId="0" applyNumberFormat="1" applyFont="1" applyBorder="1" applyAlignment="1">
      <alignment horizontal="center" vertical="center"/>
    </xf>
    <xf numFmtId="0" fontId="10" fillId="0" borderId="47" xfId="0" applyFont="1" applyBorder="1" applyAlignment="1">
      <alignment horizontal="center" vertical="center"/>
    </xf>
    <xf numFmtId="0" fontId="10" fillId="0" borderId="52" xfId="0" applyFont="1" applyBorder="1" applyAlignment="1">
      <alignment horizontal="center" vertical="center"/>
    </xf>
    <xf numFmtId="0" fontId="54" fillId="12" borderId="0" xfId="0" applyFont="1" applyFill="1" applyAlignment="1">
      <alignment horizontal="left" vertical="center" wrapText="1"/>
    </xf>
    <xf numFmtId="0" fontId="54" fillId="0" borderId="110" xfId="0" applyFont="1" applyBorder="1" applyAlignment="1">
      <alignment horizontal="center" vertical="center"/>
    </xf>
    <xf numFmtId="0" fontId="54" fillId="0" borderId="121" xfId="0" applyFont="1" applyBorder="1" applyAlignment="1">
      <alignment horizontal="center" vertical="center"/>
    </xf>
    <xf numFmtId="0" fontId="15" fillId="0" borderId="0" xfId="0" applyFont="1" applyAlignment="1">
      <alignment horizontal="right" vertical="center"/>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12" fillId="12" borderId="0" xfId="0" applyFont="1" applyFill="1" applyAlignment="1">
      <alignment horizontal="left" vertical="center" wrapText="1"/>
    </xf>
    <xf numFmtId="0" fontId="6" fillId="12" borderId="1" xfId="0" applyFont="1" applyFill="1" applyBorder="1" applyAlignment="1">
      <alignment horizontal="center" vertical="center"/>
    </xf>
    <xf numFmtId="0" fontId="6" fillId="12" borderId="2" xfId="0" applyFont="1" applyFill="1" applyBorder="1" applyAlignment="1">
      <alignment horizontal="center" vertical="center"/>
    </xf>
    <xf numFmtId="0" fontId="6" fillId="12" borderId="3" xfId="0" applyFont="1" applyFill="1" applyBorder="1" applyAlignment="1">
      <alignment horizontal="center" vertical="center"/>
    </xf>
    <xf numFmtId="0" fontId="4" fillId="0" borderId="0" xfId="0" applyFont="1" applyAlignment="1">
      <alignment horizontal="center" vertical="center" shrinkToFit="1"/>
    </xf>
    <xf numFmtId="176" fontId="4" fillId="0" borderId="0" xfId="0" applyNumberFormat="1" applyFont="1" applyAlignment="1">
      <alignment horizontal="center" vertical="center"/>
    </xf>
    <xf numFmtId="0" fontId="36" fillId="12" borderId="0" xfId="0" applyFont="1" applyFill="1" applyAlignment="1">
      <alignment horizontal="left" vertical="center" wrapText="1"/>
    </xf>
    <xf numFmtId="0" fontId="4" fillId="12" borderId="0" xfId="0" applyFont="1" applyFill="1" applyAlignment="1">
      <alignment horizontal="center" vertical="center"/>
    </xf>
    <xf numFmtId="0" fontId="4" fillId="12" borderId="0" xfId="0" applyFont="1" applyFill="1" applyAlignment="1">
      <alignment horizontal="center" vertical="center" shrinkToFit="1"/>
    </xf>
    <xf numFmtId="176" fontId="4" fillId="12" borderId="0" xfId="0" applyNumberFormat="1" applyFont="1" applyFill="1" applyAlignment="1">
      <alignment horizontal="center" vertical="center"/>
    </xf>
    <xf numFmtId="0" fontId="15" fillId="12" borderId="0" xfId="0" applyFont="1" applyFill="1" applyAlignment="1">
      <alignment horizontal="right" vertical="center"/>
    </xf>
    <xf numFmtId="0" fontId="12" fillId="12" borderId="0" xfId="0" applyFont="1" applyFill="1" applyAlignment="1">
      <alignment horizontal="left" vertical="top" wrapText="1"/>
    </xf>
    <xf numFmtId="178" fontId="3" fillId="0" borderId="10" xfId="0" applyNumberFormat="1" applyFont="1" applyBorder="1" applyAlignment="1">
      <alignment horizontal="center" vertical="center" wrapText="1"/>
    </xf>
    <xf numFmtId="178" fontId="3" fillId="0" borderId="11" xfId="0" applyNumberFormat="1" applyFont="1" applyBorder="1" applyAlignment="1">
      <alignment horizontal="center" vertical="center" wrapText="1"/>
    </xf>
    <xf numFmtId="178" fontId="3" fillId="0" borderId="12" xfId="0" applyNumberFormat="1" applyFont="1" applyBorder="1" applyAlignment="1">
      <alignment horizontal="center" vertical="center" wrapText="1"/>
    </xf>
    <xf numFmtId="178" fontId="3" fillId="0" borderId="15" xfId="0" applyNumberFormat="1" applyFont="1" applyBorder="1" applyAlignment="1">
      <alignment horizontal="center" vertical="center" wrapText="1"/>
    </xf>
    <xf numFmtId="178" fontId="3" fillId="0" borderId="16" xfId="0" applyNumberFormat="1" applyFont="1" applyBorder="1" applyAlignment="1">
      <alignment horizontal="center" vertical="center" wrapText="1"/>
    </xf>
    <xf numFmtId="178" fontId="3" fillId="0" borderId="17" xfId="0" applyNumberFormat="1" applyFont="1" applyBorder="1" applyAlignment="1">
      <alignment horizontal="center" vertical="center" wrapText="1"/>
    </xf>
    <xf numFmtId="0" fontId="111" fillId="19" borderId="18" xfId="0" applyFont="1" applyFill="1" applyBorder="1" applyAlignment="1">
      <alignment horizontal="center" vertical="center" wrapText="1"/>
    </xf>
    <xf numFmtId="0" fontId="111" fillId="19" borderId="15" xfId="0" applyFont="1" applyFill="1" applyBorder="1" applyAlignment="1">
      <alignment horizontal="center" vertical="center" wrapText="1"/>
    </xf>
    <xf numFmtId="0" fontId="9" fillId="0" borderId="110" xfId="0" applyFont="1" applyBorder="1" applyAlignment="1">
      <alignment horizontal="center" vertical="center"/>
    </xf>
    <xf numFmtId="179" fontId="10" fillId="2" borderId="199" xfId="0" applyNumberFormat="1" applyFont="1" applyFill="1" applyBorder="1" applyAlignment="1" applyProtection="1">
      <alignment horizontal="center" vertical="center" shrinkToFit="1"/>
      <protection locked="0"/>
    </xf>
    <xf numFmtId="179" fontId="10" fillId="2" borderId="200" xfId="0" applyNumberFormat="1" applyFont="1" applyFill="1" applyBorder="1" applyAlignment="1" applyProtection="1">
      <alignment horizontal="center" vertical="center" shrinkToFit="1"/>
      <protection locked="0"/>
    </xf>
    <xf numFmtId="179" fontId="10" fillId="2" borderId="201" xfId="0" applyNumberFormat="1" applyFont="1" applyFill="1" applyBorder="1" applyAlignment="1" applyProtection="1">
      <alignment horizontal="center" vertical="center" shrinkToFit="1"/>
      <protection locked="0"/>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xf>
    <xf numFmtId="0" fontId="15" fillId="4" borderId="9" xfId="0" applyFont="1" applyFill="1" applyBorder="1" applyAlignment="1">
      <alignment horizontal="center" vertical="center"/>
    </xf>
    <xf numFmtId="0" fontId="15" fillId="4" borderId="13" xfId="0" applyFont="1" applyFill="1" applyBorder="1" applyAlignment="1">
      <alignment horizontal="center" vertical="center"/>
    </xf>
    <xf numFmtId="0" fontId="15" fillId="4" borderId="0" xfId="0" applyFont="1" applyFill="1" applyAlignment="1">
      <alignment horizontal="center" vertical="center"/>
    </xf>
    <xf numFmtId="0" fontId="15" fillId="4" borderId="14" xfId="0" applyFont="1" applyFill="1" applyBorder="1" applyAlignment="1">
      <alignment horizontal="center" vertical="center"/>
    </xf>
    <xf numFmtId="181" fontId="10" fillId="0" borderId="1" xfId="0" applyNumberFormat="1" applyFont="1" applyBorder="1" applyAlignment="1">
      <alignment horizontal="center" vertical="center"/>
    </xf>
    <xf numFmtId="181" fontId="10" fillId="0" borderId="2" xfId="0" applyNumberFormat="1" applyFont="1" applyBorder="1" applyAlignment="1">
      <alignment horizontal="center" vertical="center"/>
    </xf>
    <xf numFmtId="181" fontId="0" fillId="0" borderId="2" xfId="0" applyNumberFormat="1" applyBorder="1">
      <alignment vertical="center"/>
    </xf>
    <xf numFmtId="181" fontId="0" fillId="0" borderId="3" xfId="0" applyNumberFormat="1" applyBorder="1">
      <alignment vertical="center"/>
    </xf>
    <xf numFmtId="0" fontId="6" fillId="12" borderId="191" xfId="0" applyFont="1" applyFill="1" applyBorder="1" applyAlignment="1">
      <alignment horizontal="center" vertical="center"/>
    </xf>
    <xf numFmtId="0" fontId="6" fillId="12" borderId="192" xfId="0" applyFont="1" applyFill="1" applyBorder="1" applyAlignment="1">
      <alignment horizontal="center" vertical="center"/>
    </xf>
    <xf numFmtId="0" fontId="6" fillId="12" borderId="193" xfId="0" applyFont="1" applyFill="1" applyBorder="1" applyAlignment="1">
      <alignment horizontal="center" vertical="center"/>
    </xf>
    <xf numFmtId="0" fontId="5" fillId="12" borderId="195" xfId="0" applyFont="1" applyFill="1" applyBorder="1" applyAlignment="1">
      <alignment horizontal="right" vertical="center"/>
    </xf>
    <xf numFmtId="0" fontId="5" fillId="12" borderId="196" xfId="0" applyFont="1" applyFill="1" applyBorder="1" applyAlignment="1">
      <alignment horizontal="right" vertical="center"/>
    </xf>
    <xf numFmtId="0" fontId="28" fillId="12" borderId="0" xfId="0" applyFont="1" applyFill="1" applyAlignment="1">
      <alignment vertical="center" wrapText="1"/>
    </xf>
    <xf numFmtId="0" fontId="17" fillId="0" borderId="16" xfId="0" applyFont="1" applyBorder="1" applyAlignment="1">
      <alignment horizontal="center" vertical="center" wrapText="1"/>
    </xf>
    <xf numFmtId="0" fontId="17" fillId="0" borderId="16" xfId="0" applyFont="1" applyBorder="1" applyAlignment="1">
      <alignment horizontal="center" vertical="center"/>
    </xf>
    <xf numFmtId="0" fontId="10" fillId="2" borderId="16" xfId="0" applyFont="1" applyFill="1" applyBorder="1" applyAlignment="1">
      <alignment horizontal="center" vertical="center" shrinkToFit="1"/>
    </xf>
    <xf numFmtId="0" fontId="15" fillId="0" borderId="16" xfId="0" applyFont="1" applyBorder="1" applyAlignment="1">
      <alignment horizontal="center" vertical="center"/>
    </xf>
    <xf numFmtId="0" fontId="17" fillId="0" borderId="16" xfId="0" applyFont="1" applyBorder="1">
      <alignment vertical="center"/>
    </xf>
    <xf numFmtId="0" fontId="8" fillId="12" borderId="0" xfId="0" applyFont="1" applyFill="1" applyAlignment="1">
      <alignment horizontal="center" vertical="center"/>
    </xf>
    <xf numFmtId="0" fontId="121" fillId="12" borderId="0" xfId="0" applyFont="1" applyFill="1" applyAlignment="1">
      <alignment horizontal="center" vertical="top" wrapText="1"/>
    </xf>
    <xf numFmtId="0" fontId="12" fillId="12" borderId="0" xfId="0" applyFont="1" applyFill="1" applyAlignment="1">
      <alignment horizontal="center" vertical="center"/>
    </xf>
    <xf numFmtId="0" fontId="5" fillId="12" borderId="0" xfId="0" applyFont="1" applyFill="1" applyAlignment="1">
      <alignment horizontal="center" vertical="center"/>
    </xf>
    <xf numFmtId="179" fontId="10" fillId="2" borderId="15" xfId="0" applyNumberFormat="1" applyFont="1" applyFill="1" applyBorder="1" applyAlignment="1" applyProtection="1">
      <alignment horizontal="center" vertical="center" shrinkToFit="1"/>
      <protection locked="0"/>
    </xf>
    <xf numFmtId="179" fontId="10" fillId="2" borderId="16" xfId="0" applyNumberFormat="1" applyFont="1" applyFill="1" applyBorder="1" applyAlignment="1" applyProtection="1">
      <alignment horizontal="center" vertical="center" shrinkToFit="1"/>
      <protection locked="0"/>
    </xf>
    <xf numFmtId="0" fontId="99" fillId="12" borderId="16" xfId="0" applyFont="1" applyFill="1" applyBorder="1" applyAlignment="1">
      <alignment horizontal="center" vertical="center" wrapText="1"/>
    </xf>
    <xf numFmtId="0" fontId="99" fillId="12" borderId="16" xfId="0" applyFont="1" applyFill="1" applyBorder="1" applyAlignment="1">
      <alignment horizontal="center" vertical="center"/>
    </xf>
    <xf numFmtId="0" fontId="10" fillId="2" borderId="16" xfId="0" applyFont="1" applyFill="1" applyBorder="1" applyAlignment="1">
      <alignment horizontal="left" vertical="center" indent="1" shrinkToFit="1"/>
    </xf>
    <xf numFmtId="0" fontId="17" fillId="12" borderId="0" xfId="0" applyFont="1" applyFill="1" applyAlignment="1">
      <alignment horizontal="center" vertical="center"/>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0" fillId="2" borderId="2" xfId="0" applyFont="1" applyFill="1" applyBorder="1" applyAlignment="1">
      <alignment horizontal="center" vertical="center" shrinkToFit="1"/>
    </xf>
    <xf numFmtId="192" fontId="0" fillId="12" borderId="0" xfId="0" applyNumberFormat="1" applyFill="1" applyAlignment="1">
      <alignment horizontal="right" vertical="center" shrinkToFit="1"/>
    </xf>
    <xf numFmtId="191" fontId="3" fillId="12" borderId="191" xfId="0" applyNumberFormat="1" applyFont="1" applyFill="1" applyBorder="1" applyAlignment="1">
      <alignment horizontal="center" vertical="center" shrinkToFit="1"/>
    </xf>
    <xf numFmtId="191" fontId="3" fillId="12" borderId="192" xfId="0" applyNumberFormat="1" applyFont="1" applyFill="1" applyBorder="1" applyAlignment="1">
      <alignment horizontal="center" vertical="center" shrinkToFit="1"/>
    </xf>
    <xf numFmtId="191" fontId="3" fillId="12" borderId="193" xfId="0" applyNumberFormat="1" applyFont="1" applyFill="1" applyBorder="1" applyAlignment="1">
      <alignment horizontal="center" vertical="center" shrinkToFit="1"/>
    </xf>
    <xf numFmtId="0" fontId="0" fillId="12" borderId="191" xfId="0" applyFill="1" applyBorder="1" applyAlignment="1">
      <alignment horizontal="center" vertical="center" shrinkToFit="1"/>
    </xf>
    <xf numFmtId="0" fontId="0" fillId="12" borderId="192" xfId="0" applyFill="1" applyBorder="1" applyAlignment="1">
      <alignment horizontal="center" vertical="center" shrinkToFit="1"/>
    </xf>
    <xf numFmtId="0" fontId="0" fillId="12" borderId="193" xfId="0" applyFill="1" applyBorder="1" applyAlignment="1">
      <alignment horizontal="center" vertical="center" shrinkToFit="1"/>
    </xf>
    <xf numFmtId="191" fontId="0" fillId="12" borderId="1" xfId="0" applyNumberFormat="1" applyFill="1" applyBorder="1" applyAlignment="1">
      <alignment horizontal="center" vertical="center" shrinkToFit="1"/>
    </xf>
    <xf numFmtId="191" fontId="0" fillId="12" borderId="2" xfId="0" applyNumberFormat="1" applyFill="1" applyBorder="1" applyAlignment="1">
      <alignment horizontal="center" vertical="center" shrinkToFit="1"/>
    </xf>
    <xf numFmtId="191" fontId="0" fillId="12" borderId="3" xfId="0" applyNumberFormat="1" applyFill="1" applyBorder="1" applyAlignment="1">
      <alignment horizontal="center" vertical="center" shrinkToFit="1"/>
    </xf>
    <xf numFmtId="0" fontId="0" fillId="12" borderId="13" xfId="0" applyFill="1" applyBorder="1" applyAlignment="1">
      <alignment horizontal="center" vertical="center" shrinkToFit="1"/>
    </xf>
    <xf numFmtId="0" fontId="0" fillId="12" borderId="14" xfId="0" applyFill="1" applyBorder="1" applyAlignment="1">
      <alignment horizontal="center" vertical="center" shrinkToFit="1"/>
    </xf>
    <xf numFmtId="0" fontId="0" fillId="12" borderId="114" xfId="0" applyFill="1" applyBorder="1" applyAlignment="1">
      <alignment horizontal="center" vertical="center" shrinkToFit="1"/>
    </xf>
    <xf numFmtId="0" fontId="109" fillId="0" borderId="110" xfId="0" applyFont="1" applyBorder="1" applyAlignment="1">
      <alignment horizontal="left" vertical="center" shrinkToFit="1"/>
    </xf>
    <xf numFmtId="0" fontId="4" fillId="12" borderId="197" xfId="0" applyFont="1" applyFill="1" applyBorder="1" applyAlignment="1">
      <alignment horizontal="center" vertical="center" shrinkToFit="1"/>
    </xf>
    <xf numFmtId="0" fontId="0" fillId="0" borderId="197" xfId="0" applyBorder="1" applyAlignment="1">
      <alignment vertical="center" shrinkToFit="1"/>
    </xf>
    <xf numFmtId="0" fontId="3" fillId="12" borderId="0" xfId="0" applyFont="1" applyFill="1" applyAlignment="1">
      <alignment horizontal="left" wrapText="1"/>
    </xf>
    <xf numFmtId="0" fontId="0" fillId="12" borderId="0" xfId="0" applyFill="1" applyAlignment="1">
      <alignment horizontal="center" vertical="center"/>
    </xf>
    <xf numFmtId="0" fontId="109" fillId="0" borderId="192" xfId="0" applyFont="1" applyBorder="1" applyAlignment="1">
      <alignment horizontal="left" vertical="center" shrinkToFit="1"/>
    </xf>
    <xf numFmtId="0" fontId="10" fillId="4" borderId="48" xfId="0" applyFont="1" applyFill="1" applyBorder="1" applyAlignment="1">
      <alignment horizontal="center" vertical="center" shrinkToFit="1"/>
    </xf>
    <xf numFmtId="0" fontId="10" fillId="4" borderId="49" xfId="0" applyFont="1" applyFill="1" applyBorder="1" applyAlignment="1">
      <alignment horizontal="center" vertical="center" shrinkToFit="1"/>
    </xf>
    <xf numFmtId="38" fontId="9" fillId="16" borderId="51" xfId="3" applyFont="1" applyFill="1" applyBorder="1" applyAlignment="1" applyProtection="1">
      <alignment horizontal="center" vertical="center"/>
      <protection locked="0"/>
    </xf>
    <xf numFmtId="38" fontId="9" fillId="16" borderId="49" xfId="3" applyFont="1" applyFill="1" applyBorder="1" applyAlignment="1" applyProtection="1">
      <alignment horizontal="center" vertical="center"/>
      <protection locked="0"/>
    </xf>
    <xf numFmtId="38" fontId="9" fillId="16" borderId="50" xfId="3" applyFont="1" applyFill="1" applyBorder="1" applyAlignment="1" applyProtection="1">
      <alignment horizontal="center" vertical="center"/>
      <protection locked="0"/>
    </xf>
    <xf numFmtId="0" fontId="10" fillId="0" borderId="51" xfId="0" applyFont="1" applyBorder="1" applyAlignment="1">
      <alignment horizontal="left" vertical="center"/>
    </xf>
    <xf numFmtId="0" fontId="10" fillId="0" borderId="49" xfId="0" applyFont="1" applyBorder="1" applyAlignment="1">
      <alignment horizontal="left" vertical="center"/>
    </xf>
    <xf numFmtId="0" fontId="10" fillId="0" borderId="50" xfId="0" applyFont="1" applyBorder="1" applyAlignment="1">
      <alignment horizontal="left" vertical="center"/>
    </xf>
    <xf numFmtId="0" fontId="12" fillId="0" borderId="51" xfId="0" applyFont="1" applyBorder="1" applyAlignment="1">
      <alignment horizontal="left" vertical="center" wrapText="1"/>
    </xf>
    <xf numFmtId="0" fontId="12" fillId="0" borderId="49" xfId="0" applyFont="1" applyBorder="1" applyAlignment="1">
      <alignment horizontal="left" vertical="center" wrapText="1"/>
    </xf>
    <xf numFmtId="0" fontId="12" fillId="0" borderId="53" xfId="0" applyFont="1" applyBorder="1" applyAlignment="1">
      <alignment horizontal="left" vertical="center" wrapText="1"/>
    </xf>
    <xf numFmtId="0" fontId="4" fillId="0" borderId="192" xfId="0" applyFont="1" applyBorder="1" applyAlignment="1">
      <alignment horizontal="left" vertical="center" shrinkToFit="1"/>
    </xf>
    <xf numFmtId="0" fontId="0" fillId="0" borderId="192" xfId="0" applyBorder="1" applyAlignment="1">
      <alignment horizontal="left" vertical="center" shrinkToFit="1"/>
    </xf>
    <xf numFmtId="0" fontId="10" fillId="15" borderId="48" xfId="0" applyFont="1" applyFill="1" applyBorder="1" applyAlignment="1">
      <alignment horizontal="center" vertical="center" shrinkToFit="1"/>
    </xf>
    <xf numFmtId="0" fontId="10" fillId="15" borderId="49" xfId="0" applyFont="1" applyFill="1" applyBorder="1" applyAlignment="1">
      <alignment horizontal="center" vertical="center" shrinkToFit="1"/>
    </xf>
    <xf numFmtId="0" fontId="10" fillId="12" borderId="0" xfId="0" applyFont="1" applyFill="1" applyAlignment="1">
      <alignment horizontal="left" vertical="center" indent="1" shrinkToFi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0" xfId="0" applyFont="1" applyFill="1" applyAlignment="1">
      <alignment horizontal="center" vertical="center"/>
    </xf>
    <xf numFmtId="0" fontId="7" fillId="4" borderId="14" xfId="0" applyFont="1" applyFill="1" applyBorder="1" applyAlignment="1">
      <alignment horizontal="center" vertical="center"/>
    </xf>
    <xf numFmtId="0" fontId="5" fillId="12" borderId="0" xfId="0" applyFont="1" applyFill="1" applyAlignment="1">
      <alignment horizontal="center" vertical="center" wrapText="1"/>
    </xf>
    <xf numFmtId="0" fontId="5" fillId="12" borderId="16" xfId="0" applyFont="1" applyFill="1" applyBorder="1" applyAlignment="1">
      <alignment horizontal="center" vertical="center"/>
    </xf>
    <xf numFmtId="0" fontId="124" fillId="12" borderId="195" xfId="0" applyFont="1" applyFill="1" applyBorder="1" applyAlignment="1">
      <alignment horizontal="right" vertical="center"/>
    </xf>
    <xf numFmtId="0" fontId="124" fillId="12" borderId="196" xfId="0" applyFont="1" applyFill="1" applyBorder="1" applyAlignment="1">
      <alignment horizontal="right" vertical="center"/>
    </xf>
    <xf numFmtId="0" fontId="6" fillId="3" borderId="0" xfId="0" applyFont="1" applyFill="1" applyAlignment="1">
      <alignment horizontal="left" vertical="center" wrapText="1"/>
    </xf>
    <xf numFmtId="0" fontId="6" fillId="3" borderId="0" xfId="0" applyFont="1" applyFill="1" applyAlignment="1">
      <alignment horizontal="left" vertical="center"/>
    </xf>
    <xf numFmtId="0" fontId="3" fillId="12" borderId="0" xfId="0" applyFont="1" applyFill="1" applyAlignment="1">
      <alignment horizontal="center" vertical="top" wrapText="1"/>
    </xf>
    <xf numFmtId="0" fontId="103" fillId="12" borderId="0" xfId="0" applyFont="1" applyFill="1" applyAlignment="1">
      <alignment horizontal="right" vertical="center"/>
    </xf>
    <xf numFmtId="1" fontId="54" fillId="12" borderId="0" xfId="0" applyNumberFormat="1" applyFont="1" applyFill="1" applyAlignment="1">
      <alignment horizontal="center" vertical="top" wrapText="1"/>
    </xf>
    <xf numFmtId="1" fontId="54" fillId="12" borderId="0" xfId="0" applyNumberFormat="1" applyFont="1" applyFill="1" applyAlignment="1">
      <alignment horizontal="left" vertical="top" wrapText="1"/>
    </xf>
    <xf numFmtId="0" fontId="0" fillId="0" borderId="0" xfId="0" applyAlignment="1">
      <alignment horizontal="right" vertical="center"/>
    </xf>
    <xf numFmtId="0" fontId="17" fillId="12" borderId="0" xfId="0" applyFont="1" applyFill="1" applyAlignment="1">
      <alignment horizontal="left" vertical="top" wrapText="1"/>
    </xf>
    <xf numFmtId="0" fontId="7" fillId="12" borderId="0" xfId="0" applyFont="1" applyFill="1" applyAlignment="1">
      <alignment horizontal="left" vertical="center" wrapText="1"/>
    </xf>
    <xf numFmtId="0" fontId="0" fillId="0" borderId="0" xfId="0" applyAlignment="1">
      <alignment horizontal="center" vertical="center"/>
    </xf>
    <xf numFmtId="0" fontId="5" fillId="0" borderId="0" xfId="0" applyFont="1" applyAlignment="1">
      <alignment horizontal="center" vertical="center"/>
    </xf>
    <xf numFmtId="0" fontId="0" fillId="0" borderId="16" xfId="0" applyBorder="1" applyAlignment="1">
      <alignment horizontal="right" vertical="center"/>
    </xf>
    <xf numFmtId="176" fontId="12" fillId="0" borderId="2" xfId="0" applyNumberFormat="1" applyFont="1" applyBorder="1" applyAlignment="1">
      <alignment horizontal="center" vertical="center"/>
    </xf>
    <xf numFmtId="0" fontId="6" fillId="0" borderId="7" xfId="0" applyFont="1" applyBorder="1" applyAlignment="1">
      <alignment horizontal="right" vertical="center" wrapText="1"/>
    </xf>
    <xf numFmtId="0" fontId="6" fillId="0" borderId="8" xfId="0" applyFont="1" applyBorder="1" applyAlignment="1">
      <alignment horizontal="right" vertical="center" wrapText="1"/>
    </xf>
    <xf numFmtId="0" fontId="6" fillId="0" borderId="13" xfId="0" applyFont="1" applyBorder="1" applyAlignment="1">
      <alignment horizontal="right" vertical="center" wrapText="1"/>
    </xf>
    <xf numFmtId="0" fontId="6" fillId="0" borderId="0" xfId="0" applyFont="1" applyAlignment="1">
      <alignment horizontal="right" vertical="center" wrapText="1"/>
    </xf>
    <xf numFmtId="0" fontId="6" fillId="0" borderId="15" xfId="0" applyFont="1" applyBorder="1" applyAlignment="1">
      <alignment horizontal="right" vertical="center" wrapText="1"/>
    </xf>
    <xf numFmtId="0" fontId="6" fillId="0" borderId="16" xfId="0" applyFont="1" applyBorder="1" applyAlignment="1">
      <alignment horizontal="right" vertical="center" wrapText="1"/>
    </xf>
    <xf numFmtId="0" fontId="5" fillId="0" borderId="8" xfId="0" applyFont="1" applyBorder="1" applyAlignment="1">
      <alignment horizontal="right" vertical="center"/>
    </xf>
    <xf numFmtId="0" fontId="12" fillId="2" borderId="1" xfId="0" applyFont="1" applyFill="1" applyBorder="1" applyAlignment="1" applyProtection="1">
      <alignment vertical="center" shrinkToFit="1"/>
      <protection locked="0"/>
    </xf>
    <xf numFmtId="0" fontId="12" fillId="2" borderId="2" xfId="0" applyFont="1" applyFill="1" applyBorder="1" applyAlignment="1" applyProtection="1">
      <alignment vertical="center" shrinkToFit="1"/>
      <protection locked="0"/>
    </xf>
    <xf numFmtId="0" fontId="12" fillId="2" borderId="3" xfId="0" applyFont="1" applyFill="1" applyBorder="1" applyAlignment="1" applyProtection="1">
      <alignment vertical="center" shrinkToFit="1"/>
      <protection locked="0"/>
    </xf>
    <xf numFmtId="0" fontId="12" fillId="2" borderId="1" xfId="0" applyFont="1" applyFill="1" applyBorder="1" applyAlignment="1" applyProtection="1">
      <alignment horizontal="center" vertical="center" shrinkToFit="1"/>
      <protection locked="0"/>
    </xf>
    <xf numFmtId="0" fontId="12" fillId="2" borderId="2" xfId="0" applyFont="1" applyFill="1" applyBorder="1" applyAlignment="1" applyProtection="1">
      <alignment horizontal="center" vertical="center" shrinkToFit="1"/>
      <protection locked="0"/>
    </xf>
    <xf numFmtId="179" fontId="12" fillId="2" borderId="1" xfId="0" applyNumberFormat="1" applyFont="1" applyFill="1" applyBorder="1" applyAlignment="1" applyProtection="1">
      <alignment horizontal="center" vertical="center" shrinkToFit="1"/>
      <protection locked="0"/>
    </xf>
    <xf numFmtId="179" fontId="12" fillId="2" borderId="2" xfId="0" applyNumberFormat="1" applyFont="1" applyFill="1" applyBorder="1" applyAlignment="1" applyProtection="1">
      <alignment horizontal="center" vertical="center" shrinkToFit="1"/>
      <protection locked="0"/>
    </xf>
    <xf numFmtId="0" fontId="6" fillId="0" borderId="3" xfId="0" applyFont="1" applyBorder="1" applyAlignment="1">
      <alignment horizontal="center" vertical="center"/>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0" fillId="0" borderId="16" xfId="0" applyFont="1" applyBorder="1" applyAlignment="1">
      <alignment horizontal="center" vertical="center" shrinkToFit="1"/>
    </xf>
    <xf numFmtId="0" fontId="6" fillId="0" borderId="83" xfId="0" applyFont="1" applyBorder="1" applyAlignment="1">
      <alignment horizontal="center" vertical="center"/>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6" fillId="0" borderId="13" xfId="0" applyFont="1" applyBorder="1" applyAlignment="1">
      <alignment horizontal="center" vertical="center"/>
    </xf>
    <xf numFmtId="0" fontId="6" fillId="0" borderId="0" xfId="0" applyFont="1" applyAlignment="1">
      <alignment horizontal="center" vertical="center"/>
    </xf>
    <xf numFmtId="0" fontId="0" fillId="0" borderId="2" xfId="0" applyBorder="1">
      <alignment vertical="center"/>
    </xf>
    <xf numFmtId="0" fontId="0" fillId="0" borderId="3" xfId="0" applyBorder="1">
      <alignment vertical="center"/>
    </xf>
    <xf numFmtId="0" fontId="7" fillId="12" borderId="0" xfId="0" applyFont="1" applyFill="1" applyAlignment="1">
      <alignment horizontal="left" vertical="top" wrapText="1"/>
    </xf>
    <xf numFmtId="0" fontId="10" fillId="0" borderId="16" xfId="0" applyFont="1" applyBorder="1" applyAlignment="1">
      <alignment horizontal="left" vertical="center" indent="1" shrinkToFi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0" fillId="0" borderId="2" xfId="0" applyFont="1" applyBorder="1" applyAlignment="1">
      <alignment horizontal="center" vertical="center" shrinkToFit="1"/>
    </xf>
    <xf numFmtId="0" fontId="8" fillId="4" borderId="0" xfId="0" applyFont="1" applyFill="1" applyAlignment="1">
      <alignment horizontal="left" vertical="center"/>
    </xf>
    <xf numFmtId="0" fontId="105" fillId="12" borderId="0" xfId="0" applyFont="1" applyFill="1" applyAlignment="1">
      <alignment horizontal="left" vertical="center"/>
    </xf>
    <xf numFmtId="0" fontId="115" fillId="12" borderId="0" xfId="0" applyFont="1" applyFill="1" applyAlignment="1">
      <alignment horizontal="left" vertical="center"/>
    </xf>
    <xf numFmtId="0" fontId="114" fillId="19" borderId="8" xfId="0" applyFont="1" applyFill="1" applyBorder="1" applyAlignment="1">
      <alignment horizontal="center" vertical="center"/>
    </xf>
    <xf numFmtId="0" fontId="6" fillId="16" borderId="21" xfId="0" applyFont="1" applyFill="1" applyBorder="1" applyAlignment="1">
      <alignment horizontal="center" vertical="center"/>
    </xf>
    <xf numFmtId="0" fontId="6" fillId="16" borderId="198" xfId="0" applyFont="1" applyFill="1" applyBorder="1" applyAlignment="1">
      <alignment horizontal="center" vertical="center"/>
    </xf>
    <xf numFmtId="0" fontId="6" fillId="16" borderId="172" xfId="0" applyFont="1" applyFill="1" applyBorder="1" applyAlignment="1">
      <alignment horizontal="center" vertical="center"/>
    </xf>
    <xf numFmtId="0" fontId="6" fillId="16" borderId="1" xfId="0" applyFont="1" applyFill="1" applyBorder="1" applyAlignment="1">
      <alignment horizontal="center" vertical="center" wrapText="1"/>
    </xf>
    <xf numFmtId="0" fontId="6" fillId="16" borderId="3" xfId="0" applyFont="1" applyFill="1" applyBorder="1" applyAlignment="1">
      <alignment horizontal="center" vertical="center"/>
    </xf>
    <xf numFmtId="0" fontId="6" fillId="16" borderId="1" xfId="0" applyFont="1" applyFill="1" applyBorder="1" applyAlignment="1">
      <alignment horizontal="center" vertical="center"/>
    </xf>
    <xf numFmtId="0" fontId="6" fillId="16" borderId="2" xfId="0" applyFont="1" applyFill="1" applyBorder="1" applyAlignment="1">
      <alignment horizontal="center" vertical="center"/>
    </xf>
    <xf numFmtId="0" fontId="6" fillId="16" borderId="1" xfId="0" applyFont="1" applyFill="1" applyBorder="1" applyAlignment="1">
      <alignment horizontal="center" vertical="center" shrinkToFit="1"/>
    </xf>
    <xf numFmtId="0" fontId="6" fillId="16" borderId="3" xfId="0" applyFont="1" applyFill="1" applyBorder="1" applyAlignment="1">
      <alignment horizontal="center" vertical="center" shrinkToFit="1"/>
    </xf>
    <xf numFmtId="0" fontId="6" fillId="12" borderId="1" xfId="0" quotePrefix="1" applyFont="1" applyFill="1" applyBorder="1" applyAlignment="1">
      <alignment horizontal="left" vertical="center"/>
    </xf>
    <xf numFmtId="0" fontId="6" fillId="12" borderId="3" xfId="0" applyFont="1" applyFill="1" applyBorder="1" applyAlignment="1">
      <alignment horizontal="left" vertical="center"/>
    </xf>
    <xf numFmtId="0" fontId="6" fillId="12" borderId="1" xfId="0" applyFont="1" applyFill="1" applyBorder="1" applyAlignment="1">
      <alignment horizontal="left" vertical="center"/>
    </xf>
    <xf numFmtId="0" fontId="9" fillId="16" borderId="21" xfId="0" applyFont="1" applyFill="1" applyBorder="1" applyAlignment="1">
      <alignment horizontal="center" vertical="center"/>
    </xf>
    <xf numFmtId="0" fontId="9" fillId="16" borderId="198" xfId="0" applyFont="1" applyFill="1" applyBorder="1" applyAlignment="1">
      <alignment horizontal="center" vertical="center"/>
    </xf>
    <xf numFmtId="0" fontId="9" fillId="16" borderId="172" xfId="0" applyFont="1" applyFill="1" applyBorder="1" applyAlignment="1">
      <alignment horizontal="center" vertical="center"/>
    </xf>
    <xf numFmtId="0" fontId="105" fillId="16" borderId="1" xfId="0" applyFont="1" applyFill="1" applyBorder="1" applyAlignment="1">
      <alignment horizontal="center" vertical="center" wrapText="1"/>
    </xf>
    <xf numFmtId="0" fontId="105" fillId="16" borderId="3" xfId="0" applyFont="1" applyFill="1" applyBorder="1" applyAlignment="1">
      <alignment horizontal="center" vertical="center"/>
    </xf>
    <xf numFmtId="0" fontId="49" fillId="0" borderId="0" xfId="0" applyFont="1" applyAlignment="1">
      <alignment horizontal="center" vertical="center"/>
    </xf>
    <xf numFmtId="0" fontId="118" fillId="19" borderId="0" xfId="0" applyFont="1" applyFill="1" applyAlignment="1">
      <alignment horizontal="center" vertical="center"/>
    </xf>
    <xf numFmtId="0" fontId="37" fillId="0" borderId="0" xfId="0" applyFont="1" applyAlignment="1">
      <alignment horizontal="left" vertical="center"/>
    </xf>
    <xf numFmtId="0" fontId="37" fillId="0" borderId="0" xfId="0" applyFont="1" applyAlignment="1">
      <alignment horizontal="center" vertical="center"/>
    </xf>
    <xf numFmtId="0" fontId="34" fillId="0" borderId="145" xfId="0" applyFont="1" applyBorder="1" applyAlignment="1">
      <alignment horizontal="left" vertical="center" indent="1" shrinkToFit="1"/>
    </xf>
    <xf numFmtId="0" fontId="34" fillId="0" borderId="146" xfId="0" applyFont="1" applyBorder="1" applyAlignment="1">
      <alignment horizontal="left" vertical="center" indent="1" shrinkToFit="1"/>
    </xf>
    <xf numFmtId="0" fontId="34" fillId="0" borderId="140" xfId="0" applyFont="1" applyBorder="1" applyAlignment="1">
      <alignment horizontal="left" vertical="center" indent="1" shrinkToFit="1"/>
    </xf>
    <xf numFmtId="0" fontId="34" fillId="0" borderId="95" xfId="0" applyFont="1" applyBorder="1" applyAlignment="1">
      <alignment horizontal="left" vertical="center" indent="1" shrinkToFit="1"/>
    </xf>
    <xf numFmtId="0" fontId="34" fillId="0" borderId="134" xfId="0" applyFont="1" applyBorder="1" applyAlignment="1">
      <alignment horizontal="left" vertical="center" indent="1" shrinkToFit="1"/>
    </xf>
    <xf numFmtId="0" fontId="34" fillId="0" borderId="139" xfId="0" applyFont="1" applyBorder="1" applyAlignment="1">
      <alignment horizontal="left" vertical="center" indent="1" shrinkToFit="1"/>
    </xf>
    <xf numFmtId="49" fontId="46" fillId="0" borderId="16" xfId="0" applyNumberFormat="1" applyFont="1" applyBorder="1" applyAlignment="1">
      <alignment horizontal="center" vertical="center"/>
    </xf>
    <xf numFmtId="0" fontId="49" fillId="0" borderId="137" xfId="0" applyFont="1" applyBorder="1" applyAlignment="1">
      <alignment horizontal="left" vertical="center" indent="2" shrinkToFit="1"/>
    </xf>
    <xf numFmtId="0" fontId="49" fillId="0" borderId="0" xfId="0" applyFont="1" applyAlignment="1">
      <alignment horizontal="left" vertical="center" indent="2" shrinkToFit="1"/>
    </xf>
    <xf numFmtId="0" fontId="48" fillId="0" borderId="137" xfId="0" applyFont="1" applyBorder="1" applyAlignment="1">
      <alignment horizontal="left" vertical="center" indent="2" shrinkToFit="1"/>
    </xf>
    <xf numFmtId="0" fontId="48" fillId="0" borderId="0" xfId="0" applyFont="1" applyAlignment="1">
      <alignment horizontal="left" vertical="center" indent="2" shrinkToFit="1"/>
    </xf>
    <xf numFmtId="0" fontId="34" fillId="0" borderId="0" xfId="0" applyFont="1" applyAlignment="1">
      <alignment horizontal="left" vertical="center" wrapText="1"/>
    </xf>
    <xf numFmtId="0" fontId="34" fillId="0" borderId="141" xfId="0" applyFont="1" applyBorder="1" applyAlignment="1">
      <alignment horizontal="left" vertical="center" wrapText="1"/>
    </xf>
    <xf numFmtId="0" fontId="37" fillId="0" borderId="16" xfId="0" applyFont="1" applyBorder="1" applyAlignment="1">
      <alignment horizontal="center" vertical="center"/>
    </xf>
    <xf numFmtId="0" fontId="37" fillId="0" borderId="0" xfId="0" applyFont="1" applyAlignment="1">
      <alignment horizontal="center" vertical="center" shrinkToFit="1"/>
    </xf>
    <xf numFmtId="0" fontId="94" fillId="0" borderId="0" xfId="1" applyFont="1" applyAlignment="1">
      <alignment horizontal="left" vertical="center" indent="1"/>
    </xf>
    <xf numFmtId="0" fontId="57" fillId="0" borderId="0" xfId="0" applyFont="1" applyAlignment="1">
      <alignment horizontal="left" vertical="center" indent="1"/>
    </xf>
    <xf numFmtId="0" fontId="44" fillId="0" borderId="16" xfId="0" applyFont="1" applyBorder="1" applyAlignment="1" applyProtection="1">
      <alignment horizontal="right" vertical="center"/>
      <protection locked="0"/>
    </xf>
    <xf numFmtId="0" fontId="46" fillId="0" borderId="0" xfId="0" applyFont="1" applyAlignment="1">
      <alignment horizontal="left" vertical="center" shrinkToFit="1"/>
    </xf>
    <xf numFmtId="0" fontId="43" fillId="0" borderId="0" xfId="0" applyFont="1" applyAlignment="1">
      <alignment horizontal="center" vertical="center" shrinkToFit="1"/>
    </xf>
    <xf numFmtId="0" fontId="34" fillId="0" borderId="0" xfId="0" applyFont="1" applyAlignment="1">
      <alignment horizontal="right" vertical="center" indent="1"/>
    </xf>
    <xf numFmtId="0" fontId="34" fillId="0" borderId="141" xfId="0" applyFont="1" applyBorder="1" applyAlignment="1">
      <alignment horizontal="right" vertical="center" indent="1"/>
    </xf>
    <xf numFmtId="0" fontId="34" fillId="0" borderId="147" xfId="0" applyFont="1" applyBorder="1" applyAlignment="1">
      <alignment horizontal="left" vertical="center" indent="1" shrinkToFit="1"/>
    </xf>
    <xf numFmtId="0" fontId="34" fillId="0" borderId="148" xfId="0" applyFont="1" applyBorder="1" applyAlignment="1">
      <alignment horizontal="left" vertical="center" indent="1" shrinkToFit="1"/>
    </xf>
    <xf numFmtId="0" fontId="34" fillId="0" borderId="138" xfId="0" applyFont="1" applyBorder="1" applyAlignment="1">
      <alignment horizontal="left" vertical="center" indent="1" shrinkToFit="1"/>
    </xf>
    <xf numFmtId="0" fontId="48" fillId="0" borderId="137" xfId="0" applyFont="1" applyBorder="1" applyAlignment="1">
      <alignment horizontal="center" vertical="center" shrinkToFit="1"/>
    </xf>
    <xf numFmtId="0" fontId="48" fillId="0" borderId="0" xfId="0" applyFont="1" applyAlignment="1">
      <alignment horizontal="center" vertical="center" shrinkToFit="1"/>
    </xf>
    <xf numFmtId="0" fontId="43" fillId="4" borderId="0" xfId="0" applyFont="1" applyFill="1" applyAlignment="1">
      <alignment horizontal="center" vertical="center"/>
    </xf>
    <xf numFmtId="0" fontId="37" fillId="0" borderId="0" xfId="0" applyFont="1" applyAlignment="1">
      <alignment horizontal="left" vertical="center" wrapText="1"/>
    </xf>
    <xf numFmtId="0" fontId="42" fillId="0" borderId="120" xfId="0" applyFont="1" applyBorder="1" applyAlignment="1">
      <alignment horizontal="center" vertical="center"/>
    </xf>
    <xf numFmtId="0" fontId="42" fillId="0" borderId="110" xfId="0" applyFont="1" applyBorder="1" applyAlignment="1">
      <alignment horizontal="center" vertical="center"/>
    </xf>
    <xf numFmtId="0" fontId="42" fillId="0" borderId="111" xfId="0" applyFont="1" applyBorder="1" applyAlignment="1">
      <alignment horizontal="center" vertical="center"/>
    </xf>
    <xf numFmtId="0" fontId="42" fillId="0" borderId="123" xfId="0" applyFont="1" applyBorder="1" applyAlignment="1">
      <alignment horizontal="center" vertical="center"/>
    </xf>
    <xf numFmtId="0" fontId="42" fillId="0" borderId="81" xfId="0" applyFont="1" applyBorder="1" applyAlignment="1">
      <alignment horizontal="center" vertical="center"/>
    </xf>
    <xf numFmtId="0" fontId="42" fillId="0" borderId="97" xfId="0" applyFont="1" applyBorder="1" applyAlignment="1">
      <alignment horizontal="center" vertical="center"/>
    </xf>
    <xf numFmtId="0" fontId="6" fillId="0" borderId="21" xfId="0" applyFont="1" applyBorder="1" applyAlignment="1">
      <alignment horizontal="center" vertical="center"/>
    </xf>
    <xf numFmtId="0" fontId="10" fillId="2" borderId="1"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0" fillId="0" borderId="92" xfId="0" applyBorder="1" applyAlignment="1">
      <alignment horizontal="center" vertical="center"/>
    </xf>
    <xf numFmtId="0" fontId="0" fillId="0" borderId="93" xfId="0" applyBorder="1" applyAlignment="1">
      <alignment horizontal="center" vertical="center"/>
    </xf>
    <xf numFmtId="0" fontId="6" fillId="0" borderId="93" xfId="0" applyFont="1" applyBorder="1" applyAlignment="1">
      <alignment horizontal="center" vertical="center"/>
    </xf>
    <xf numFmtId="0" fontId="6" fillId="0" borderId="94" xfId="0" applyFont="1"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0" fillId="0" borderId="88" xfId="0" applyBorder="1" applyAlignment="1">
      <alignment horizontal="center" vertical="center"/>
    </xf>
    <xf numFmtId="0" fontId="0" fillId="0" borderId="96" xfId="0" applyBorder="1" applyAlignment="1">
      <alignment horizontal="center" vertical="center"/>
    </xf>
    <xf numFmtId="0" fontId="76" fillId="0" borderId="0" xfId="2" applyFont="1">
      <alignment vertical="center"/>
    </xf>
    <xf numFmtId="0" fontId="75" fillId="0" borderId="0" xfId="2" applyFont="1" applyAlignment="1">
      <alignment horizontal="center" vertical="center"/>
    </xf>
    <xf numFmtId="0" fontId="75" fillId="0" borderId="0" xfId="2" applyFont="1" applyAlignment="1" applyProtection="1">
      <alignment horizontal="left" vertical="center"/>
      <protection locked="0"/>
    </xf>
    <xf numFmtId="0" fontId="75" fillId="0" borderId="14" xfId="2" applyFont="1" applyBorder="1" applyAlignment="1" applyProtection="1">
      <alignment horizontal="left" vertical="center"/>
      <protection locked="0"/>
    </xf>
    <xf numFmtId="0" fontId="76" fillId="0" borderId="0" xfId="2" applyFont="1" applyAlignment="1">
      <alignment horizontal="right" vertical="center"/>
    </xf>
    <xf numFmtId="0" fontId="75" fillId="0" borderId="13" xfId="2" applyFont="1" applyBorder="1">
      <alignment vertical="center"/>
    </xf>
    <xf numFmtId="0" fontId="75" fillId="0" borderId="0" xfId="2" applyFont="1">
      <alignment vertical="center"/>
    </xf>
    <xf numFmtId="0" fontId="79" fillId="0" borderId="0" xfId="2" applyFont="1" applyAlignment="1">
      <alignment horizontal="center" vertical="center"/>
    </xf>
    <xf numFmtId="0" fontId="0" fillId="0" borderId="98" xfId="0" applyBorder="1" applyAlignment="1">
      <alignment horizontal="center" vertical="center"/>
    </xf>
    <xf numFmtId="0" fontId="0" fillId="0" borderId="24" xfId="0" applyBorder="1" applyAlignment="1">
      <alignment horizontal="center" vertical="center"/>
    </xf>
    <xf numFmtId="0" fontId="0" fillId="0" borderId="95" xfId="0" applyBorder="1" applyAlignment="1">
      <alignment horizontal="center" vertical="center"/>
    </xf>
    <xf numFmtId="0" fontId="0" fillId="0" borderId="90" xfId="0" applyBorder="1" applyAlignment="1">
      <alignment horizontal="center" vertical="center"/>
    </xf>
    <xf numFmtId="0" fontId="9" fillId="0" borderId="99" xfId="0" applyFont="1" applyBorder="1" applyAlignment="1">
      <alignment horizontal="center" vertical="center"/>
    </xf>
    <xf numFmtId="0" fontId="9" fillId="0" borderId="100" xfId="0" applyFont="1" applyBorder="1" applyAlignment="1">
      <alignment horizontal="center" vertical="center"/>
    </xf>
    <xf numFmtId="0" fontId="9" fillId="0" borderId="112" xfId="0" applyFont="1" applyBorder="1" applyAlignment="1">
      <alignment horizontal="center" vertical="center"/>
    </xf>
    <xf numFmtId="0" fontId="0" fillId="0" borderId="118"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15" xfId="0" applyBorder="1" applyAlignment="1">
      <alignment horizontal="center" vertical="center"/>
    </xf>
    <xf numFmtId="0" fontId="76" fillId="17" borderId="0" xfId="2" applyFont="1" applyFill="1" applyAlignment="1" applyProtection="1">
      <alignment horizontal="center" vertical="center"/>
      <protection locked="0"/>
    </xf>
    <xf numFmtId="0" fontId="5" fillId="2" borderId="16" xfId="0" applyFont="1" applyFill="1" applyBorder="1" applyAlignment="1" applyProtection="1">
      <alignment horizontal="left" vertical="center" shrinkToFit="1"/>
      <protection locked="0"/>
    </xf>
    <xf numFmtId="0" fontId="28" fillId="0" borderId="0" xfId="0" applyFont="1" applyAlignment="1">
      <alignment vertical="center" wrapText="1"/>
    </xf>
    <xf numFmtId="0" fontId="5" fillId="2" borderId="2" xfId="0" applyFont="1" applyFill="1" applyBorder="1" applyAlignment="1" applyProtection="1">
      <alignment horizontal="center" vertical="center" shrinkToFit="1"/>
      <protection locked="0"/>
    </xf>
    <xf numFmtId="0" fontId="13" fillId="0" borderId="16" xfId="0" applyFont="1" applyBorder="1" applyAlignment="1">
      <alignment vertical="center" wrapText="1"/>
    </xf>
    <xf numFmtId="0" fontId="13" fillId="0" borderId="16" xfId="0" applyFont="1" applyBorder="1">
      <alignment vertical="center"/>
    </xf>
    <xf numFmtId="0" fontId="9" fillId="0" borderId="15" xfId="0" applyFont="1" applyBorder="1" applyAlignment="1">
      <alignment horizontal="center" vertical="center"/>
    </xf>
    <xf numFmtId="0" fontId="9" fillId="0" borderId="17" xfId="0" applyFont="1" applyBorder="1" applyAlignment="1">
      <alignment horizontal="center" vertical="center"/>
    </xf>
    <xf numFmtId="0" fontId="21" fillId="7" borderId="1" xfId="0" applyFont="1" applyFill="1" applyBorder="1" applyAlignment="1" applyProtection="1">
      <alignment horizontal="center" vertical="center"/>
      <protection locked="0"/>
    </xf>
    <xf numFmtId="0" fontId="21" fillId="7" borderId="2" xfId="0" applyFont="1" applyFill="1" applyBorder="1" applyAlignment="1" applyProtection="1">
      <alignment horizontal="center" vertical="center"/>
      <protection locked="0"/>
    </xf>
    <xf numFmtId="0" fontId="21" fillId="7" borderId="3" xfId="0" applyFont="1" applyFill="1" applyBorder="1" applyAlignment="1" applyProtection="1">
      <alignment horizontal="center" vertical="center"/>
      <protection locked="0"/>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0" fillId="0" borderId="117" xfId="0" applyBorder="1" applyAlignment="1">
      <alignment horizontal="center" vertical="center"/>
    </xf>
    <xf numFmtId="0" fontId="0" fillId="0" borderId="87" xfId="0" applyBorder="1" applyAlignment="1">
      <alignment horizontal="center" vertical="center"/>
    </xf>
    <xf numFmtId="0" fontId="0" fillId="0" borderId="89" xfId="0" applyBorder="1" applyAlignment="1">
      <alignment horizontal="center" vertical="center"/>
    </xf>
    <xf numFmtId="0" fontId="6" fillId="0" borderId="106" xfId="0" applyFont="1" applyBorder="1" applyAlignment="1">
      <alignment horizontal="center" vertical="center"/>
    </xf>
    <xf numFmtId="0" fontId="6" fillId="0" borderId="109" xfId="0" applyFont="1" applyBorder="1" applyAlignment="1">
      <alignment horizontal="center" vertical="center"/>
    </xf>
    <xf numFmtId="0" fontId="6" fillId="0" borderId="24" xfId="0" applyFont="1" applyBorder="1" applyAlignment="1">
      <alignment horizontal="center" vertical="center"/>
    </xf>
    <xf numFmtId="0" fontId="6" fillId="0" borderId="91" xfId="0" applyFont="1" applyBorder="1" applyAlignment="1">
      <alignment horizontal="center" vertical="center"/>
    </xf>
    <xf numFmtId="0" fontId="0" fillId="0" borderId="113" xfId="0" applyBorder="1" applyAlignment="1">
      <alignment horizontal="center" vertical="center"/>
    </xf>
    <xf numFmtId="0" fontId="0" fillId="0" borderId="107" xfId="0" applyBorder="1" applyAlignment="1">
      <alignment horizontal="center" vertical="center"/>
    </xf>
    <xf numFmtId="0" fontId="6" fillId="0" borderId="108" xfId="0" applyFont="1" applyBorder="1" applyAlignment="1">
      <alignment horizontal="center" vertical="center"/>
    </xf>
    <xf numFmtId="0" fontId="6" fillId="0" borderId="114" xfId="0" applyFont="1" applyBorder="1" applyAlignment="1">
      <alignment horizontal="center" vertical="center"/>
    </xf>
    <xf numFmtId="0" fontId="6" fillId="0" borderId="96" xfId="0" applyFont="1" applyBorder="1" applyAlignment="1">
      <alignment horizontal="center" vertical="center"/>
    </xf>
    <xf numFmtId="0" fontId="6" fillId="0" borderId="116" xfId="0" applyFont="1" applyBorder="1" applyAlignment="1">
      <alignment horizontal="center" vertical="center"/>
    </xf>
    <xf numFmtId="0" fontId="9" fillId="0" borderId="43"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45" xfId="0" applyFont="1" applyBorder="1" applyAlignment="1">
      <alignment horizontal="center" vertical="center" wrapText="1"/>
    </xf>
    <xf numFmtId="0" fontId="6" fillId="0" borderId="128" xfId="0" applyFont="1" applyBorder="1" applyAlignment="1">
      <alignment horizontal="center" vertical="center" wrapText="1"/>
    </xf>
    <xf numFmtId="0" fontId="44" fillId="0" borderId="1" xfId="0" applyFont="1" applyBorder="1" applyAlignment="1">
      <alignment horizontal="center" vertical="center" shrinkToFit="1"/>
    </xf>
    <xf numFmtId="0" fontId="44" fillId="0" borderId="2" xfId="0" applyFont="1" applyBorder="1" applyAlignment="1">
      <alignment horizontal="center" vertical="center" shrinkToFit="1"/>
    </xf>
    <xf numFmtId="0" fontId="44" fillId="0" borderId="3" xfId="0" applyFont="1" applyBorder="1" applyAlignment="1">
      <alignment horizontal="center" vertical="center" shrinkToFit="1"/>
    </xf>
    <xf numFmtId="0" fontId="133" fillId="12" borderId="23" xfId="0" applyFont="1" applyFill="1" applyBorder="1" applyAlignment="1" applyProtection="1">
      <alignment horizontal="center" vertical="center" shrinkToFit="1"/>
      <protection locked="0"/>
    </xf>
    <xf numFmtId="190" fontId="48" fillId="0" borderId="1" xfId="0" applyNumberFormat="1" applyFont="1" applyBorder="1" applyAlignment="1">
      <alignment horizontal="center" vertical="center" shrinkToFit="1"/>
    </xf>
    <xf numFmtId="190" fontId="48" fillId="0" borderId="2" xfId="0" applyNumberFormat="1" applyFont="1" applyBorder="1" applyAlignment="1">
      <alignment horizontal="center" vertical="center" shrinkToFit="1"/>
    </xf>
    <xf numFmtId="190" fontId="48" fillId="0" borderId="3" xfId="0" applyNumberFormat="1" applyFont="1" applyBorder="1" applyAlignment="1">
      <alignment horizontal="center" vertical="center" shrinkToFit="1"/>
    </xf>
    <xf numFmtId="0" fontId="0" fillId="0" borderId="120" xfId="0" applyBorder="1" applyAlignment="1">
      <alignment horizontal="center" vertical="center"/>
    </xf>
    <xf numFmtId="0" fontId="0" fillId="0" borderId="110" xfId="0" applyBorder="1" applyAlignment="1">
      <alignment horizontal="center" vertical="center"/>
    </xf>
    <xf numFmtId="0" fontId="0" fillId="0" borderId="121" xfId="0" applyBorder="1" applyAlignment="1">
      <alignment horizontal="center" vertical="center"/>
    </xf>
    <xf numFmtId="0" fontId="0" fillId="0" borderId="30" xfId="0" applyBorder="1" applyAlignment="1">
      <alignment horizontal="center" vertical="center"/>
    </xf>
    <xf numFmtId="0" fontId="0" fillId="0" borderId="119" xfId="0" applyBorder="1" applyAlignment="1">
      <alignment horizontal="center" vertical="center"/>
    </xf>
    <xf numFmtId="0" fontId="0" fillId="0" borderId="122" xfId="0" applyBorder="1" applyAlignment="1">
      <alignment horizontal="center" vertical="center"/>
    </xf>
    <xf numFmtId="0" fontId="6" fillId="0" borderId="129" xfId="0" applyFont="1" applyBorder="1" applyAlignment="1">
      <alignment horizontal="center" vertical="center" wrapText="1"/>
    </xf>
    <xf numFmtId="0" fontId="6" fillId="0" borderId="130" xfId="0" applyFont="1" applyBorder="1" applyAlignment="1">
      <alignment horizontal="center" vertical="center" wrapText="1"/>
    </xf>
    <xf numFmtId="49" fontId="9" fillId="2" borderId="10" xfId="0" applyNumberFormat="1" applyFont="1" applyFill="1" applyBorder="1" applyAlignment="1" applyProtection="1">
      <alignment horizontal="center" vertical="center" wrapText="1"/>
      <protection locked="0"/>
    </xf>
    <xf numFmtId="0" fontId="9" fillId="2" borderId="11"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0" fontId="9" fillId="2" borderId="15"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9" fillId="2" borderId="17" xfId="0" applyFont="1" applyFill="1" applyBorder="1" applyAlignment="1" applyProtection="1">
      <alignment horizontal="center" vertical="center" wrapText="1"/>
      <protection locked="0"/>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31" xfId="0" applyFont="1" applyBorder="1" applyAlignment="1">
      <alignment horizontal="center" vertical="center" wrapText="1"/>
    </xf>
    <xf numFmtId="0" fontId="7" fillId="0" borderId="132" xfId="0" applyFont="1" applyBorder="1" applyAlignment="1">
      <alignment horizontal="center" vertical="center" wrapText="1"/>
    </xf>
    <xf numFmtId="0" fontId="7" fillId="0" borderId="119" xfId="0" applyFont="1" applyBorder="1" applyAlignment="1">
      <alignment horizontal="center" vertical="center" wrapText="1"/>
    </xf>
    <xf numFmtId="0" fontId="7" fillId="0" borderId="122" xfId="0" applyFont="1" applyBorder="1" applyAlignment="1">
      <alignment horizontal="center" vertical="center" wrapText="1"/>
    </xf>
    <xf numFmtId="0" fontId="6" fillId="0" borderId="48" xfId="0" applyFont="1" applyBorder="1" applyAlignment="1">
      <alignment horizontal="center" vertical="center"/>
    </xf>
    <xf numFmtId="0" fontId="6" fillId="0" borderId="49" xfId="0" applyFont="1" applyBorder="1" applyAlignment="1">
      <alignment horizontal="center" vertical="center"/>
    </xf>
    <xf numFmtId="49" fontId="10" fillId="2" borderId="4" xfId="0" applyNumberFormat="1" applyFont="1" applyFill="1" applyBorder="1" applyAlignment="1" applyProtection="1">
      <alignment horizontal="center" vertical="center" wrapText="1"/>
      <protection locked="0"/>
    </xf>
    <xf numFmtId="0" fontId="10" fillId="2" borderId="5" xfId="0" applyFont="1" applyFill="1" applyBorder="1" applyAlignment="1" applyProtection="1">
      <alignment horizontal="center" vertical="center" wrapText="1"/>
      <protection locked="0"/>
    </xf>
    <xf numFmtId="0" fontId="10" fillId="2" borderId="6" xfId="0" applyFont="1" applyFill="1" applyBorder="1" applyAlignment="1" applyProtection="1">
      <alignment horizontal="center" vertical="center" wrapText="1"/>
      <protection locked="0"/>
    </xf>
    <xf numFmtId="0" fontId="88" fillId="0" borderId="1" xfId="0" applyFont="1" applyBorder="1" applyAlignment="1">
      <alignment horizontal="center" vertical="center" shrinkToFit="1"/>
    </xf>
    <xf numFmtId="0" fontId="88" fillId="0" borderId="2" xfId="0" applyFont="1" applyBorder="1" applyAlignment="1">
      <alignment horizontal="center" vertical="center" shrinkToFit="1"/>
    </xf>
    <xf numFmtId="0" fontId="88" fillId="0" borderId="3" xfId="0" applyFont="1" applyBorder="1" applyAlignment="1">
      <alignment horizontal="center" vertical="center" shrinkToFit="1"/>
    </xf>
    <xf numFmtId="0" fontId="6" fillId="0" borderId="132" xfId="0" applyFont="1" applyBorder="1" applyAlignment="1">
      <alignment horizontal="center" vertical="center" wrapText="1"/>
    </xf>
    <xf numFmtId="0" fontId="6" fillId="0" borderId="119" xfId="0" applyFont="1" applyBorder="1" applyAlignment="1">
      <alignment horizontal="center" vertical="center" wrapText="1"/>
    </xf>
    <xf numFmtId="0" fontId="6" fillId="0" borderId="133" xfId="0" applyFont="1" applyBorder="1" applyAlignment="1">
      <alignment horizontal="center" vertical="center" wrapText="1"/>
    </xf>
    <xf numFmtId="0" fontId="6" fillId="0" borderId="47" xfId="0" applyFont="1" applyBorder="1" applyAlignment="1">
      <alignment horizontal="center" vertical="center"/>
    </xf>
    <xf numFmtId="49" fontId="10" fillId="2" borderId="15" xfId="0" applyNumberFormat="1" applyFont="1" applyFill="1" applyBorder="1" applyAlignment="1" applyProtection="1">
      <alignment horizontal="left" vertical="center" indent="2" shrinkToFit="1"/>
      <protection locked="0"/>
    </xf>
    <xf numFmtId="0" fontId="10" fillId="2" borderId="16" xfId="0" applyFont="1" applyFill="1" applyBorder="1" applyAlignment="1" applyProtection="1">
      <alignment horizontal="left" vertical="center" indent="2" shrinkToFit="1"/>
      <protection locked="0"/>
    </xf>
    <xf numFmtId="0" fontId="10" fillId="2" borderId="17" xfId="0" applyFont="1" applyFill="1" applyBorder="1" applyAlignment="1" applyProtection="1">
      <alignment horizontal="left" vertical="center" indent="2" shrinkToFit="1"/>
      <protection locked="0"/>
    </xf>
    <xf numFmtId="181" fontId="10" fillId="2" borderId="51" xfId="0" applyNumberFormat="1" applyFont="1" applyFill="1" applyBorder="1" applyAlignment="1" applyProtection="1">
      <alignment horizontal="center" vertical="center"/>
      <protection locked="0"/>
    </xf>
    <xf numFmtId="181" fontId="10" fillId="2" borderId="49" xfId="0" applyNumberFormat="1" applyFont="1" applyFill="1" applyBorder="1" applyAlignment="1" applyProtection="1">
      <alignment horizontal="center" vertical="center"/>
      <protection locked="0"/>
    </xf>
    <xf numFmtId="181" fontId="0" fillId="0" borderId="49" xfId="0" applyNumberFormat="1" applyBorder="1">
      <alignment vertical="center"/>
    </xf>
    <xf numFmtId="181" fontId="0" fillId="0" borderId="50" xfId="0" applyNumberFormat="1" applyBorder="1">
      <alignment vertical="center"/>
    </xf>
    <xf numFmtId="0" fontId="10" fillId="0" borderId="0" xfId="0" applyFont="1" applyAlignment="1">
      <alignment horizontal="center" vertical="top" wrapText="1"/>
    </xf>
    <xf numFmtId="0" fontId="12" fillId="0" borderId="131" xfId="0" applyFont="1" applyBorder="1" applyAlignment="1">
      <alignment horizontal="center" vertical="center" wrapText="1"/>
    </xf>
    <xf numFmtId="0" fontId="12" fillId="0" borderId="132" xfId="0" applyFont="1" applyBorder="1" applyAlignment="1">
      <alignment horizontal="center" vertical="center" wrapText="1"/>
    </xf>
    <xf numFmtId="0" fontId="12" fillId="0" borderId="119" xfId="0" applyFont="1" applyBorder="1" applyAlignment="1">
      <alignment horizontal="center" vertical="center" wrapText="1"/>
    </xf>
    <xf numFmtId="0" fontId="12" fillId="0" borderId="122" xfId="0" applyFont="1" applyBorder="1" applyAlignment="1">
      <alignment horizontal="center" vertical="center" wrapText="1"/>
    </xf>
    <xf numFmtId="0" fontId="42" fillId="0" borderId="120" xfId="0" applyFont="1" applyBorder="1" applyAlignment="1">
      <alignment horizontal="center" vertical="center" shrinkToFit="1"/>
    </xf>
    <xf numFmtId="0" fontId="42" fillId="0" borderId="110" xfId="0" applyFont="1" applyBorder="1" applyAlignment="1">
      <alignment horizontal="center" vertical="center" shrinkToFit="1"/>
    </xf>
    <xf numFmtId="0" fontId="42" fillId="0" borderId="111" xfId="0" applyFont="1" applyBorder="1" applyAlignment="1">
      <alignment horizontal="center" vertical="center" shrinkToFit="1"/>
    </xf>
    <xf numFmtId="0" fontId="42" fillId="0" borderId="123" xfId="0" applyFont="1" applyBorder="1" applyAlignment="1">
      <alignment horizontal="center" vertical="center" shrinkToFit="1"/>
    </xf>
    <xf numFmtId="0" fontId="42" fillId="0" borderId="81" xfId="0" applyFont="1" applyBorder="1" applyAlignment="1">
      <alignment horizontal="center" vertical="center" shrinkToFit="1"/>
    </xf>
    <xf numFmtId="0" fontId="42" fillId="0" borderId="97" xfId="0" applyFont="1" applyBorder="1" applyAlignment="1">
      <alignment horizontal="center" vertical="center" shrinkToFit="1"/>
    </xf>
    <xf numFmtId="0" fontId="6" fillId="0" borderId="30" xfId="0" applyFont="1" applyBorder="1" applyAlignment="1">
      <alignment horizontal="center" vertical="center"/>
    </xf>
    <xf numFmtId="0" fontId="6" fillId="0" borderId="119" xfId="0" applyFont="1" applyBorder="1" applyAlignment="1">
      <alignment horizontal="center" vertical="center"/>
    </xf>
    <xf numFmtId="0" fontId="6" fillId="0" borderId="122" xfId="0" applyFont="1" applyBorder="1" applyAlignment="1">
      <alignment horizontal="center" vertical="center"/>
    </xf>
    <xf numFmtId="0" fontId="0" fillId="0" borderId="102" xfId="0" applyBorder="1" applyAlignment="1">
      <alignment horizontal="center" vertical="center"/>
    </xf>
    <xf numFmtId="0" fontId="6" fillId="0" borderId="117" xfId="0" applyFont="1" applyBorder="1" applyAlignment="1">
      <alignment horizontal="center" vertical="center"/>
    </xf>
    <xf numFmtId="0" fontId="6" fillId="0" borderId="100" xfId="0" applyFont="1" applyBorder="1" applyAlignment="1">
      <alignment horizontal="center" vertical="center"/>
    </xf>
    <xf numFmtId="0" fontId="6" fillId="0" borderId="112" xfId="0" applyFont="1" applyBorder="1" applyAlignment="1">
      <alignment horizontal="center" vertical="center"/>
    </xf>
    <xf numFmtId="0" fontId="0" fillId="0" borderId="165" xfId="0" applyBorder="1" applyAlignment="1">
      <alignment horizontal="center" vertical="center"/>
    </xf>
    <xf numFmtId="0" fontId="93" fillId="0" borderId="99" xfId="0" applyFont="1" applyBorder="1" applyAlignment="1">
      <alignment horizontal="center" vertical="center"/>
    </xf>
    <xf numFmtId="0" fontId="93" fillId="0" borderId="100" xfId="0" applyFont="1" applyBorder="1" applyAlignment="1">
      <alignment horizontal="center" vertical="center"/>
    </xf>
    <xf numFmtId="0" fontId="93" fillId="0" borderId="112" xfId="0" applyFont="1" applyBorder="1" applyAlignment="1">
      <alignment horizontal="center" vertical="center"/>
    </xf>
    <xf numFmtId="0" fontId="4" fillId="0" borderId="0" xfId="0" applyFont="1" applyAlignment="1">
      <alignment horizontal="right" vertical="center"/>
    </xf>
    <xf numFmtId="0" fontId="56" fillId="0" borderId="0" xfId="0" applyFont="1" applyAlignment="1">
      <alignment horizontal="center" vertical="center" shrinkToFit="1"/>
    </xf>
    <xf numFmtId="0" fontId="87" fillId="18" borderId="23" xfId="0" applyFont="1" applyFill="1" applyBorder="1" applyAlignment="1" applyProtection="1">
      <alignment horizontal="center" vertical="center" shrinkToFit="1"/>
      <protection locked="0"/>
    </xf>
    <xf numFmtId="0" fontId="9" fillId="0" borderId="84" xfId="0" applyFont="1" applyBorder="1" applyAlignment="1">
      <alignment horizontal="center" vertical="center"/>
    </xf>
    <xf numFmtId="0" fontId="9" fillId="0" borderId="85" xfId="0" applyFont="1" applyBorder="1" applyAlignment="1">
      <alignment horizontal="center" vertical="center"/>
    </xf>
    <xf numFmtId="0" fontId="55" fillId="0" borderId="85" xfId="0" applyFont="1" applyBorder="1" applyAlignment="1">
      <alignment horizontal="center" vertical="center"/>
    </xf>
    <xf numFmtId="0" fontId="55" fillId="0" borderId="86" xfId="0" applyFont="1" applyBorder="1" applyAlignment="1">
      <alignment horizontal="center"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9" fillId="0" borderId="27" xfId="0" applyFont="1" applyBorder="1" applyAlignment="1">
      <alignment horizontal="center" vertical="center"/>
    </xf>
    <xf numFmtId="0" fontId="9" fillId="0" borderId="28" xfId="0" applyFont="1" applyBorder="1" applyAlignment="1">
      <alignment horizontal="center" vertical="center"/>
    </xf>
    <xf numFmtId="0" fontId="9" fillId="0" borderId="23" xfId="0" applyFont="1" applyBorder="1" applyAlignment="1">
      <alignment horizontal="center" vertical="center"/>
    </xf>
    <xf numFmtId="0" fontId="55" fillId="0" borderId="1" xfId="0" applyFont="1" applyBorder="1" applyAlignment="1">
      <alignment horizontal="center" vertical="center"/>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55" fillId="0" borderId="23" xfId="0" applyFont="1" applyBorder="1" applyAlignment="1">
      <alignment horizontal="center" vertical="center"/>
    </xf>
    <xf numFmtId="0" fontId="55" fillId="0" borderId="125" xfId="0" applyFont="1" applyBorder="1" applyAlignment="1">
      <alignment horizontal="center" vertical="center"/>
    </xf>
    <xf numFmtId="0" fontId="55" fillId="0" borderId="124" xfId="0" applyFont="1" applyBorder="1" applyAlignment="1">
      <alignment horizontal="center" vertical="center"/>
    </xf>
    <xf numFmtId="0" fontId="9" fillId="0" borderId="0" xfId="0" applyFont="1" applyAlignment="1">
      <alignment horizontal="center" vertical="center"/>
    </xf>
    <xf numFmtId="0" fontId="55" fillId="0" borderId="29" xfId="0" applyFont="1" applyBorder="1" applyAlignment="1">
      <alignment horizontal="center" vertical="center"/>
    </xf>
    <xf numFmtId="0" fontId="55" fillId="0" borderId="51" xfId="0" applyFont="1" applyBorder="1" applyAlignment="1">
      <alignment horizontal="center" vertical="center"/>
    </xf>
    <xf numFmtId="0" fontId="55" fillId="0" borderId="49" xfId="0" applyFont="1" applyBorder="1" applyAlignment="1">
      <alignment horizontal="center" vertical="center"/>
    </xf>
    <xf numFmtId="0" fontId="55" fillId="0" borderId="50" xfId="0" applyFont="1" applyBorder="1" applyAlignment="1">
      <alignment horizontal="center" vertical="center"/>
    </xf>
    <xf numFmtId="0" fontId="132" fillId="7" borderId="23" xfId="0" applyFont="1" applyFill="1" applyBorder="1" applyAlignment="1">
      <alignment horizontal="center" vertical="center" shrinkToFit="1"/>
    </xf>
    <xf numFmtId="0" fontId="2" fillId="0" borderId="0" xfId="0" applyFont="1" applyAlignment="1">
      <alignment horizontal="right" vertical="center" indent="2"/>
    </xf>
    <xf numFmtId="0" fontId="41" fillId="0" borderId="0" xfId="0" applyFont="1" applyAlignment="1">
      <alignment horizontal="right" vertical="center"/>
    </xf>
    <xf numFmtId="185" fontId="5" fillId="0" borderId="0" xfId="0" applyNumberFormat="1" applyFont="1" applyAlignment="1">
      <alignment horizontal="distributed" vertical="center"/>
    </xf>
    <xf numFmtId="0" fontId="41" fillId="0" borderId="136" xfId="0" applyFont="1" applyBorder="1" applyAlignment="1">
      <alignment horizontal="right" vertical="center"/>
    </xf>
    <xf numFmtId="0" fontId="41" fillId="0" borderId="11" xfId="0" applyFont="1" applyBorder="1" applyAlignment="1">
      <alignment horizontal="right" vertical="center"/>
    </xf>
    <xf numFmtId="0" fontId="0" fillId="0" borderId="11" xfId="0" applyBorder="1">
      <alignment vertical="center"/>
    </xf>
    <xf numFmtId="0" fontId="0" fillId="0" borderId="188" xfId="0" applyBorder="1">
      <alignment vertical="center"/>
    </xf>
    <xf numFmtId="0" fontId="0" fillId="0" borderId="189" xfId="0" applyBorder="1">
      <alignment vertical="center"/>
    </xf>
    <xf numFmtId="0" fontId="0" fillId="0" borderId="135" xfId="0" applyBorder="1">
      <alignment vertical="center"/>
    </xf>
    <xf numFmtId="0" fontId="0" fillId="0" borderId="190" xfId="0" applyBorder="1">
      <alignment vertical="center"/>
    </xf>
    <xf numFmtId="0" fontId="88" fillId="0" borderId="23" xfId="0" applyFont="1" applyBorder="1" applyAlignment="1">
      <alignment horizontal="center" vertical="center" shrinkToFit="1"/>
    </xf>
    <xf numFmtId="190" fontId="48" fillId="0" borderId="23" xfId="0" applyNumberFormat="1" applyFont="1" applyBorder="1" applyAlignment="1">
      <alignment horizontal="center" vertical="center" shrinkToFit="1"/>
    </xf>
    <xf numFmtId="0" fontId="36" fillId="10" borderId="25" xfId="0" applyFont="1" applyFill="1" applyBorder="1" applyAlignment="1">
      <alignment horizontal="center" vertical="center"/>
    </xf>
    <xf numFmtId="0" fontId="36" fillId="10" borderId="26" xfId="0" applyFont="1" applyFill="1" applyBorder="1" applyAlignment="1">
      <alignment horizontal="center" vertical="center"/>
    </xf>
    <xf numFmtId="0" fontId="36" fillId="10" borderId="27" xfId="0" applyFont="1" applyFill="1" applyBorder="1" applyAlignment="1">
      <alignment horizontal="center" vertical="center"/>
    </xf>
    <xf numFmtId="0" fontId="36" fillId="3" borderId="25" xfId="0" applyFont="1" applyFill="1" applyBorder="1" applyAlignment="1">
      <alignment horizontal="center" vertical="center"/>
    </xf>
    <xf numFmtId="0" fontId="36" fillId="3" borderId="26" xfId="0" applyFont="1" applyFill="1" applyBorder="1" applyAlignment="1">
      <alignment horizontal="center" vertical="center"/>
    </xf>
    <xf numFmtId="0" fontId="36" fillId="3" borderId="27" xfId="0" applyFont="1" applyFill="1" applyBorder="1" applyAlignment="1">
      <alignment horizontal="center" vertical="center"/>
    </xf>
    <xf numFmtId="183" fontId="34" fillId="0" borderId="70" xfId="0" applyNumberFormat="1" applyFont="1" applyBorder="1" applyAlignment="1">
      <alignment horizontal="center" vertical="center"/>
    </xf>
    <xf numFmtId="183" fontId="34" fillId="0" borderId="73" xfId="0" applyNumberFormat="1" applyFont="1" applyBorder="1" applyAlignment="1">
      <alignment horizontal="center" vertical="center"/>
    </xf>
    <xf numFmtId="0" fontId="37" fillId="13" borderId="77" xfId="0" applyFont="1" applyFill="1" applyBorder="1" applyAlignment="1">
      <alignment horizontal="center" vertical="top" wrapText="1"/>
    </xf>
    <xf numFmtId="0" fontId="37" fillId="13" borderId="78" xfId="0" applyFont="1" applyFill="1" applyBorder="1" applyAlignment="1">
      <alignment horizontal="center" vertical="top" wrapText="1"/>
    </xf>
    <xf numFmtId="0" fontId="0" fillId="0" borderId="78" xfId="0" applyBorder="1" applyAlignment="1">
      <alignment horizontal="center" vertical="center"/>
    </xf>
    <xf numFmtId="0" fontId="0" fillId="0" borderId="79" xfId="0" applyBorder="1" applyAlignment="1">
      <alignment horizontal="center" vertical="center"/>
    </xf>
    <xf numFmtId="0" fontId="34" fillId="15" borderId="149" xfId="0" applyFont="1" applyFill="1" applyBorder="1" applyAlignment="1">
      <alignment horizontal="center" vertical="center" wrapText="1"/>
    </xf>
    <xf numFmtId="0" fontId="37" fillId="15" borderId="154" xfId="0" applyFont="1" applyFill="1" applyBorder="1" applyAlignment="1">
      <alignment horizontal="center" vertical="center" wrapText="1"/>
    </xf>
    <xf numFmtId="0" fontId="37" fillId="15" borderId="156" xfId="0" applyFont="1" applyFill="1" applyBorder="1" applyAlignment="1">
      <alignment horizontal="center" vertical="center" wrapText="1"/>
    </xf>
    <xf numFmtId="0" fontId="37" fillId="15" borderId="155" xfId="0" applyFont="1" applyFill="1" applyBorder="1" applyAlignment="1">
      <alignment horizontal="center" vertical="center" wrapText="1"/>
    </xf>
    <xf numFmtId="0" fontId="35" fillId="15" borderId="152" xfId="0" applyFont="1" applyFill="1" applyBorder="1" applyAlignment="1">
      <alignment horizontal="center" vertical="center" wrapText="1" shrinkToFit="1"/>
    </xf>
    <xf numFmtId="0" fontId="35" fillId="15" borderId="153" xfId="0" applyFont="1" applyFill="1" applyBorder="1" applyAlignment="1">
      <alignment horizontal="center" vertical="center" wrapText="1" shrinkToFit="1"/>
    </xf>
    <xf numFmtId="0" fontId="35" fillId="15" borderId="151" xfId="0" applyFont="1" applyFill="1" applyBorder="1" applyAlignment="1">
      <alignment horizontal="center" vertical="center" wrapText="1" shrinkToFit="1"/>
    </xf>
    <xf numFmtId="0" fontId="34" fillId="3" borderId="170" xfId="0" applyFont="1" applyFill="1" applyBorder="1" applyAlignment="1">
      <alignment horizontal="center" vertical="center" wrapText="1"/>
    </xf>
    <xf numFmtId="0" fontId="34" fillId="3" borderId="168" xfId="0" applyFont="1" applyFill="1" applyBorder="1" applyAlignment="1">
      <alignment horizontal="center" vertical="center" wrapText="1"/>
    </xf>
    <xf numFmtId="0" fontId="34" fillId="3" borderId="179" xfId="0" applyFont="1" applyFill="1" applyBorder="1" applyAlignment="1">
      <alignment horizontal="center" vertical="center" wrapText="1"/>
    </xf>
    <xf numFmtId="0" fontId="37" fillId="3" borderId="156" xfId="0" applyFont="1" applyFill="1" applyBorder="1" applyAlignment="1">
      <alignment horizontal="center" vertical="center" wrapText="1"/>
    </xf>
    <xf numFmtId="0" fontId="37" fillId="3" borderId="155" xfId="0" applyFont="1" applyFill="1" applyBorder="1" applyAlignment="1">
      <alignment horizontal="center" vertical="center" wrapText="1"/>
    </xf>
    <xf numFmtId="0" fontId="35" fillId="3" borderId="153" xfId="0" applyFont="1" applyFill="1" applyBorder="1" applyAlignment="1">
      <alignment horizontal="center" vertical="center" wrapText="1" shrinkToFit="1"/>
    </xf>
    <xf numFmtId="0" fontId="35" fillId="3" borderId="151" xfId="0" applyFont="1" applyFill="1" applyBorder="1" applyAlignment="1">
      <alignment horizontal="center" vertical="center" wrapText="1" shrinkToFit="1"/>
    </xf>
    <xf numFmtId="0" fontId="37" fillId="3" borderId="154" xfId="0" applyFont="1" applyFill="1" applyBorder="1" applyAlignment="1">
      <alignment horizontal="center" vertical="center" wrapText="1"/>
    </xf>
    <xf numFmtId="0" fontId="37" fillId="3" borderId="180" xfId="0" applyFont="1" applyFill="1" applyBorder="1" applyAlignment="1">
      <alignment horizontal="center" vertical="center" wrapText="1"/>
    </xf>
    <xf numFmtId="0" fontId="35" fillId="3" borderId="152" xfId="0" applyFont="1" applyFill="1" applyBorder="1" applyAlignment="1">
      <alignment horizontal="center" vertical="center" wrapText="1" shrinkToFit="1"/>
    </xf>
    <xf numFmtId="0" fontId="35" fillId="3" borderId="181" xfId="0" applyFont="1" applyFill="1" applyBorder="1" applyAlignment="1">
      <alignment horizontal="center" vertical="center" wrapText="1" shrinkToFit="1"/>
    </xf>
    <xf numFmtId="0" fontId="34" fillId="15" borderId="170" xfId="0" applyFont="1" applyFill="1" applyBorder="1" applyAlignment="1">
      <alignment horizontal="center" vertical="center" wrapText="1"/>
    </xf>
    <xf numFmtId="0" fontId="34" fillId="15" borderId="168" xfId="0" applyFont="1" applyFill="1" applyBorder="1" applyAlignment="1">
      <alignment horizontal="center" vertical="center" wrapText="1"/>
    </xf>
    <xf numFmtId="0" fontId="34" fillId="15" borderId="179" xfId="0" applyFont="1" applyFill="1" applyBorder="1" applyAlignment="1">
      <alignment horizontal="center" vertical="center" wrapText="1"/>
    </xf>
    <xf numFmtId="0" fontId="37" fillId="15" borderId="180" xfId="0" applyFont="1" applyFill="1" applyBorder="1" applyAlignment="1">
      <alignment horizontal="center" vertical="center" wrapText="1"/>
    </xf>
    <xf numFmtId="0" fontId="35" fillId="15" borderId="181" xfId="0" applyFont="1" applyFill="1" applyBorder="1" applyAlignment="1">
      <alignment horizontal="center" vertical="center" wrapText="1" shrinkToFit="1"/>
    </xf>
    <xf numFmtId="0" fontId="34" fillId="3" borderId="149" xfId="0" applyFont="1" applyFill="1" applyBorder="1" applyAlignment="1">
      <alignment horizontal="center" vertical="center" wrapText="1"/>
    </xf>
  </cellXfs>
  <cellStyles count="4">
    <cellStyle name="ハイパーリンク" xfId="1" builtinId="8"/>
    <cellStyle name="桁区切り" xfId="3" builtinId="6"/>
    <cellStyle name="標準" xfId="0" builtinId="0"/>
    <cellStyle name="標準 2" xfId="2" xr:uid="{E98AA91F-C031-40BB-BF79-5103DAC6C96F}"/>
  </cellStyles>
  <dxfs count="6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bgColor rgb="FFFFFFCC"/>
        </patternFill>
      </fill>
    </dxf>
    <dxf>
      <fill>
        <patternFill>
          <bgColor rgb="FFFFFFCC"/>
        </patternFill>
      </fill>
    </dxf>
    <dxf>
      <font>
        <b/>
        <i val="0"/>
        <color theme="0"/>
      </font>
      <fill>
        <patternFill>
          <bgColor theme="1" tint="4.9989318521683403E-2"/>
        </patternFill>
      </fill>
    </dxf>
    <dxf>
      <fill>
        <patternFill>
          <bgColor theme="0"/>
        </patternFill>
      </fill>
    </dxf>
    <dxf>
      <fill>
        <patternFill>
          <bgColor rgb="FFFFCCFF"/>
        </patternFill>
      </fill>
    </dxf>
    <dxf>
      <font>
        <color rgb="FFFF0000"/>
      </font>
    </dxf>
    <dxf>
      <font>
        <color rgb="FFFF0000"/>
      </font>
    </dxf>
    <dxf>
      <fill>
        <patternFill patternType="none">
          <bgColor auto="1"/>
        </patternFill>
      </fill>
    </dxf>
    <dxf>
      <fill>
        <patternFill patternType="none">
          <bgColor auto="1"/>
        </patternFill>
      </fill>
    </dxf>
    <dxf>
      <fill>
        <patternFill>
          <bgColor theme="0"/>
        </patternFill>
      </fill>
    </dxf>
    <dxf>
      <fill>
        <patternFill>
          <bgColor rgb="FFFFCCFF"/>
        </patternFill>
      </fill>
    </dxf>
    <dxf>
      <fill>
        <patternFill patternType="none">
          <bgColor auto="1"/>
        </patternFill>
      </fill>
    </dxf>
    <dxf>
      <fill>
        <patternFill patternType="none">
          <bgColor auto="1"/>
        </patternFill>
      </fill>
    </dxf>
    <dxf>
      <fill>
        <patternFill patternType="none">
          <bgColor auto="1"/>
        </patternFill>
      </fill>
    </dxf>
    <dxf>
      <font>
        <color rgb="FFFF0000"/>
      </font>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ill>
        <patternFill patternType="none">
          <bgColor auto="1"/>
        </patternFill>
      </fill>
    </dxf>
    <dxf>
      <fill>
        <patternFill>
          <bgColor theme="0"/>
        </patternFill>
      </fill>
    </dxf>
    <dxf>
      <font>
        <b/>
        <i val="0"/>
        <color rgb="FFFF0000"/>
      </font>
    </dxf>
    <dxf>
      <fill>
        <patternFill>
          <bgColor rgb="FFFFCCFF"/>
        </patternFill>
      </fill>
    </dxf>
    <dxf>
      <fill>
        <patternFill patternType="none">
          <bgColor auto="1"/>
        </patternFill>
      </fill>
    </dxf>
    <dxf>
      <fill>
        <patternFill patternType="none">
          <bgColor auto="1"/>
        </patternFill>
      </fill>
    </dxf>
    <dxf>
      <fill>
        <patternFill patternType="none">
          <bgColor auto="1"/>
        </patternFill>
      </fill>
    </dxf>
    <dxf>
      <fill>
        <patternFill>
          <bgColor rgb="FF99FFC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64C8"/>
        </patternFill>
      </fill>
    </dxf>
    <dxf>
      <fill>
        <patternFill>
          <bgColor rgb="FF66FFCC"/>
        </patternFill>
      </fill>
    </dxf>
    <dxf>
      <fill>
        <patternFill>
          <bgColor rgb="FFFF64C8"/>
        </patternFill>
      </fill>
    </dxf>
    <dxf>
      <fill>
        <patternFill>
          <bgColor theme="0"/>
        </patternFill>
      </fill>
    </dxf>
    <dxf>
      <fill>
        <patternFill>
          <bgColor rgb="FFFF66CC"/>
        </patternFill>
      </fill>
    </dxf>
    <dxf>
      <fill>
        <patternFill>
          <bgColor theme="0"/>
        </patternFill>
      </fill>
    </dxf>
    <dxf>
      <fill>
        <patternFill>
          <bgColor theme="0"/>
        </patternFill>
      </fill>
    </dxf>
    <dxf>
      <fill>
        <patternFill patternType="none">
          <bgColor auto="1"/>
        </patternFill>
      </fill>
    </dxf>
    <dxf>
      <font>
        <color rgb="FF9C0006"/>
      </font>
      <fill>
        <patternFill>
          <bgColor rgb="FFFFC7CE"/>
        </patternFill>
      </fill>
    </dxf>
    <dxf>
      <font>
        <color theme="1"/>
      </font>
      <fill>
        <patternFill>
          <bgColor theme="0" tint="-0.14996795556505021"/>
        </patternFill>
      </fill>
    </dxf>
    <dxf>
      <font>
        <color theme="0"/>
      </font>
    </dxf>
    <dxf>
      <font>
        <color theme="0"/>
      </font>
    </dxf>
    <dxf>
      <fill>
        <patternFill>
          <bgColor theme="0"/>
        </patternFill>
      </fill>
    </dxf>
    <dxf>
      <font>
        <b/>
        <i val="0"/>
        <color theme="0"/>
      </font>
      <fill>
        <patternFill>
          <bgColor theme="0" tint="-0.499984740745262"/>
        </patternFill>
      </fill>
    </dxf>
  </dxfs>
  <tableStyles count="0" defaultTableStyle="TableStyleMedium2" defaultPivotStyle="PivotStyleLight16"/>
  <colors>
    <mruColors>
      <color rgb="FFFFCCCC"/>
      <color rgb="FFFFCCFF"/>
      <color rgb="FFFF33CC"/>
      <color rgb="FFFF66CC"/>
      <color rgb="FF0066FF"/>
      <color rgb="FFFF00FF"/>
      <color rgb="FFFFFFCC"/>
      <color rgb="FFFF9966"/>
      <color rgb="FF99FFCC"/>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4.emf"/></Relationships>
</file>

<file path=xl/drawings/_rels/drawing4.xml.rels><?xml version="1.0" encoding="UTF-8" standalone="yes"?>
<Relationships xmlns="http://schemas.openxmlformats.org/package/2006/relationships"><Relationship Id="rId1" Type="http://schemas.openxmlformats.org/officeDocument/2006/relationships/image" Target="../media/image6.emf"/></Relationships>
</file>

<file path=xl/drawings/_rels/drawing5.xml.rels><?xml version="1.0" encoding="UTF-8" standalone="yes"?>
<Relationships xmlns="http://schemas.openxmlformats.org/package/2006/relationships"><Relationship Id="rId1" Type="http://schemas.openxmlformats.org/officeDocument/2006/relationships/image" Target="../media/image7.emf"/></Relationships>
</file>

<file path=xl/drawings/_rels/drawing7.x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xdr:from>
      <xdr:col>5</xdr:col>
      <xdr:colOff>512</xdr:colOff>
      <xdr:row>5</xdr:row>
      <xdr:rowOff>232185</xdr:rowOff>
    </xdr:from>
    <xdr:to>
      <xdr:col>13</xdr:col>
      <xdr:colOff>346007</xdr:colOff>
      <xdr:row>6</xdr:row>
      <xdr:rowOff>177210</xdr:rowOff>
    </xdr:to>
    <xdr:pic>
      <xdr:nvPicPr>
        <xdr:cNvPr id="3" name="図 1">
          <a:extLst>
            <a:ext uri="{FF2B5EF4-FFF2-40B4-BE49-F238E27FC236}">
              <a16:creationId xmlns:a16="http://schemas.microsoft.com/office/drawing/2014/main" id="{4E044591-3096-94C2-633C-DA0328544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2838" y="4031109"/>
          <a:ext cx="5838983" cy="1960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160020</xdr:colOff>
      <xdr:row>2</xdr:row>
      <xdr:rowOff>47625</xdr:rowOff>
    </xdr:from>
    <xdr:to>
      <xdr:col>55</xdr:col>
      <xdr:colOff>8021</xdr:colOff>
      <xdr:row>2</xdr:row>
      <xdr:rowOff>1912620</xdr:rowOff>
    </xdr:to>
    <xdr:sp macro="" textlink="">
      <xdr:nvSpPr>
        <xdr:cNvPr id="2" name="テキスト ボックス 1">
          <a:extLst>
            <a:ext uri="{FF2B5EF4-FFF2-40B4-BE49-F238E27FC236}">
              <a16:creationId xmlns:a16="http://schemas.microsoft.com/office/drawing/2014/main" id="{FEFFA456-4BBF-47B5-BA33-270E08451F14}"/>
            </a:ext>
          </a:extLst>
        </xdr:cNvPr>
        <xdr:cNvSpPr txBox="1"/>
      </xdr:nvSpPr>
      <xdr:spPr>
        <a:xfrm>
          <a:off x="160020" y="47625"/>
          <a:ext cx="6762148" cy="1864995"/>
        </a:xfrm>
        <a:prstGeom prst="rect">
          <a:avLst/>
        </a:prstGeom>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pPr>
            <a:lnSpc>
              <a:spcPts val="1300"/>
            </a:lnSpc>
          </a:pPr>
          <a:r>
            <a:rPr kumimoji="1" lang="en-US" altLang="ja-JP" sz="1100" b="1">
              <a:solidFill>
                <a:schemeClr val="accent5">
                  <a:lumMod val="50000"/>
                </a:schemeClr>
              </a:solidFill>
              <a:latin typeface="ＭＳ Ｐゴシック" panose="020B0600070205080204" pitchFamily="50" charset="-128"/>
              <a:ea typeface="ＭＳ Ｐゴシック" panose="020B0600070205080204" pitchFamily="50" charset="-128"/>
            </a:rPr>
            <a:t>【</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操作手順</a:t>
          </a:r>
          <a:r>
            <a:rPr kumimoji="1" lang="en-US" altLang="ja-JP" sz="1100" b="1">
              <a:solidFill>
                <a:schemeClr val="accent5">
                  <a:lumMod val="50000"/>
                </a:schemeClr>
              </a:solidFill>
              <a:latin typeface="ＭＳ Ｐゴシック" panose="020B0600070205080204" pitchFamily="50" charset="-128"/>
              <a:ea typeface="ＭＳ Ｐゴシック" panose="020B0600070205080204" pitchFamily="50" charset="-128"/>
            </a:rPr>
            <a:t>】</a:t>
          </a: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①　画面上部に</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「保護ビュー」のメッセージ（黄色の帯）</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が表示されている場合は</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、「編集を有効にする</a:t>
          </a:r>
          <a:r>
            <a:rPr kumimoji="1" lang="en-US" altLang="ja-JP" sz="1100" b="1">
              <a:solidFill>
                <a:schemeClr val="accent5">
                  <a:lumMod val="50000"/>
                </a:schemeClr>
              </a:solidFill>
              <a:latin typeface="ＭＳ Ｐゴシック" panose="020B0600070205080204" pitchFamily="50" charset="-128"/>
              <a:ea typeface="ＭＳ Ｐゴシック" panose="020B0600070205080204" pitchFamily="50" charset="-128"/>
            </a:rPr>
            <a:t>(E)</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」ボタン</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を</a:t>
          </a: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　　　クリックしてください。　→この操作により、</a:t>
          </a:r>
          <a:r>
            <a:rPr kumimoji="1" lang="en-US" altLang="ja-JP" sz="1100">
              <a:solidFill>
                <a:schemeClr val="accent5">
                  <a:lumMod val="50000"/>
                </a:schemeClr>
              </a:solidFill>
              <a:latin typeface="ＭＳ Ｐゴシック" panose="020B0600070205080204" pitchFamily="50" charset="-128"/>
              <a:ea typeface="ＭＳ Ｐゴシック" panose="020B0600070205080204" pitchFamily="50" charset="-128"/>
            </a:rPr>
            <a:t>Excel</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への入力</a:t>
          </a:r>
          <a:r>
            <a:rPr kumimoji="1" lang="en-US" altLang="ja-JP" sz="1100">
              <a:solidFill>
                <a:schemeClr val="accent5">
                  <a:lumMod val="50000"/>
                </a:schemeClr>
              </a:solidFill>
              <a:latin typeface="ＭＳ Ｐゴシック" panose="020B0600070205080204" pitchFamily="50" charset="-128"/>
              <a:ea typeface="ＭＳ Ｐゴシック" panose="020B0600070205080204" pitchFamily="50" charset="-128"/>
            </a:rPr>
            <a:t>(</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編集</a:t>
          </a:r>
          <a:r>
            <a:rPr kumimoji="1" lang="en-US" altLang="ja-JP" sz="1100">
              <a:solidFill>
                <a:schemeClr val="accent5">
                  <a:lumMod val="50000"/>
                </a:schemeClr>
              </a:solidFill>
              <a:latin typeface="ＭＳ Ｐゴシック" panose="020B0600070205080204" pitchFamily="50" charset="-128"/>
              <a:ea typeface="ＭＳ Ｐゴシック" panose="020B0600070205080204" pitchFamily="50" charset="-128"/>
            </a:rPr>
            <a:t>)</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が可能となります。</a:t>
          </a:r>
        </a:p>
        <a:p>
          <a:pPr>
            <a:lnSpc>
              <a:spcPts val="1300"/>
            </a:lnSpc>
          </a:pPr>
          <a:endPar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②　入力する箇所（セル）には、</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グレーの網掛け</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をしています。</a:t>
          </a: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　　　</a:t>
          </a:r>
          <a:r>
            <a:rPr kumimoji="1" lang="ja-JP" altLang="en-US" sz="1100" b="1" u="sng">
              <a:solidFill>
                <a:schemeClr val="accent5">
                  <a:lumMod val="50000"/>
                </a:schemeClr>
              </a:solidFill>
              <a:latin typeface="ＭＳ Ｐゴシック" panose="020B0600070205080204" pitchFamily="50" charset="-128"/>
              <a:ea typeface="ＭＳ Ｐゴシック" panose="020B0600070205080204" pitchFamily="50" charset="-128"/>
            </a:rPr>
            <a:t>「レベル」「保有資格」</a:t>
          </a:r>
          <a:r>
            <a:rPr kumimoji="1" lang="ja-JP" altLang="en-US" sz="1100" u="sng">
              <a:solidFill>
                <a:schemeClr val="accent5">
                  <a:lumMod val="50000"/>
                </a:schemeClr>
              </a:solidFill>
              <a:latin typeface="ＭＳ Ｐゴシック" panose="020B0600070205080204" pitchFamily="50" charset="-128"/>
              <a:ea typeface="ＭＳ Ｐゴシック" panose="020B0600070205080204" pitchFamily="50" charset="-128"/>
            </a:rPr>
            <a:t>は、入力箇所にカーソルを合わせると表示される</a:t>
          </a:r>
          <a:r>
            <a:rPr kumimoji="1" lang="ja-JP" altLang="en-US" sz="1100" b="1" u="sng">
              <a:solidFill>
                <a:schemeClr val="accent5">
                  <a:lumMod val="50000"/>
                </a:schemeClr>
              </a:solidFill>
              <a:latin typeface="ＭＳ Ｐゴシック" panose="020B0600070205080204" pitchFamily="50" charset="-128"/>
              <a:ea typeface="ＭＳ Ｐゴシック" panose="020B0600070205080204" pitchFamily="50" charset="-128"/>
            </a:rPr>
            <a:t>「プルダウンの三角（▼）マーク」</a:t>
          </a:r>
        </a:p>
        <a:p>
          <a:pPr>
            <a:lnSpc>
              <a:spcPts val="1300"/>
            </a:lnSpc>
          </a:pPr>
          <a:r>
            <a:rPr kumimoji="1" lang="ja-JP" altLang="en-US" sz="1100" b="1" u="none">
              <a:solidFill>
                <a:schemeClr val="accent5">
                  <a:lumMod val="50000"/>
                </a:schemeClr>
              </a:solidFill>
              <a:latin typeface="ＭＳ Ｐゴシック" panose="020B0600070205080204" pitchFamily="50" charset="-128"/>
              <a:ea typeface="ＭＳ Ｐゴシック" panose="020B0600070205080204" pitchFamily="50" charset="-128"/>
            </a:rPr>
            <a:t>　　　</a:t>
          </a:r>
          <a:r>
            <a:rPr kumimoji="1" lang="ja-JP" altLang="en-US" sz="1100" u="sng">
              <a:solidFill>
                <a:schemeClr val="accent5">
                  <a:lumMod val="50000"/>
                </a:schemeClr>
              </a:solidFill>
              <a:latin typeface="ＭＳ Ｐゴシック" panose="020B0600070205080204" pitchFamily="50" charset="-128"/>
              <a:ea typeface="ＭＳ Ｐゴシック" panose="020B0600070205080204" pitchFamily="50" charset="-128"/>
            </a:rPr>
            <a:t>をクリックして、その中から選択してください。</a:t>
          </a:r>
        </a:p>
        <a:p>
          <a:pPr>
            <a:lnSpc>
              <a:spcPts val="1300"/>
            </a:lnSpc>
          </a:pPr>
          <a:endParaRPr kumimoji="1" lang="ja-JP" altLang="en-US" sz="1100" u="sng">
            <a:solidFill>
              <a:schemeClr val="accent5">
                <a:lumMod val="50000"/>
              </a:schemeClr>
            </a:solidFill>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u="none">
              <a:solidFill>
                <a:schemeClr val="accent5">
                  <a:lumMod val="50000"/>
                </a:schemeClr>
              </a:solidFill>
              <a:latin typeface="ＭＳ Ｐゴシック" panose="020B0600070205080204" pitchFamily="50" charset="-128"/>
              <a:ea typeface="ＭＳ Ｐゴシック" panose="020B0600070205080204" pitchFamily="50" charset="-128"/>
            </a:rPr>
            <a:t>③　　</a:t>
          </a:r>
          <a:r>
            <a:rPr kumimoji="1" lang="ja-JP" altLang="en-US" sz="1100" u="none">
              <a:solidFill>
                <a:srgbClr val="FF0000"/>
              </a:solidFill>
              <a:latin typeface="ＭＳ Ｐゴシック" panose="020B0600070205080204" pitchFamily="50" charset="-128"/>
              <a:ea typeface="ＭＳ Ｐゴシック" panose="020B0600070205080204" pitchFamily="50" charset="-128"/>
            </a:rPr>
            <a:t>入力した資格・年数が</a:t>
          </a:r>
          <a:r>
            <a:rPr kumimoji="1" lang="ja-JP" altLang="en-US" sz="1100" b="1" u="none">
              <a:solidFill>
                <a:srgbClr val="FF0000"/>
              </a:solidFill>
              <a:latin typeface="ＭＳ Ｐゴシック" panose="020B0600070205080204" pitchFamily="50" charset="-128"/>
              <a:ea typeface="ＭＳ Ｐゴシック" panose="020B0600070205080204" pitchFamily="50" charset="-128"/>
            </a:rPr>
            <a:t>、申請するレベルの基準を満たしていないときには、要再確認のメッセージが表示され</a:t>
          </a:r>
        </a:p>
        <a:p>
          <a:pPr>
            <a:lnSpc>
              <a:spcPts val="1300"/>
            </a:lnSpc>
          </a:pPr>
          <a:r>
            <a:rPr kumimoji="1" lang="ja-JP" altLang="en-US" sz="1100" b="1" u="none">
              <a:solidFill>
                <a:srgbClr val="FF0000"/>
              </a:solidFill>
              <a:latin typeface="ＭＳ Ｐゴシック" panose="020B0600070205080204" pitchFamily="50" charset="-128"/>
              <a:ea typeface="ＭＳ Ｐゴシック" panose="020B0600070205080204" pitchFamily="50" charset="-128"/>
            </a:rPr>
            <a:t>　　　　ます</a:t>
          </a:r>
          <a:r>
            <a:rPr kumimoji="1" lang="ja-JP" altLang="en-US" sz="1100" u="none">
              <a:solidFill>
                <a:srgbClr val="FF0000"/>
              </a:solidFill>
              <a:latin typeface="ＭＳ Ｐゴシック" panose="020B0600070205080204" pitchFamily="50" charset="-128"/>
              <a:ea typeface="ＭＳ Ｐゴシック" panose="020B0600070205080204" pitchFamily="50" charset="-128"/>
            </a:rPr>
            <a:t>ので、ご確認ください。</a:t>
          </a:r>
        </a:p>
      </xdr:txBody>
    </xdr:sp>
    <xdr:clientData/>
  </xdr:twoCellAnchor>
  <mc:AlternateContent xmlns:mc="http://schemas.openxmlformats.org/markup-compatibility/2006">
    <mc:Choice xmlns:a14="http://schemas.microsoft.com/office/drawing/2010/main" Requires="a14">
      <xdr:twoCellAnchor editAs="oneCell">
        <xdr:from>
          <xdr:col>55</xdr:col>
          <xdr:colOff>201146</xdr:colOff>
          <xdr:row>2</xdr:row>
          <xdr:rowOff>27454</xdr:rowOff>
        </xdr:from>
        <xdr:to>
          <xdr:col>66</xdr:col>
          <xdr:colOff>49306</xdr:colOff>
          <xdr:row>14</xdr:row>
          <xdr:rowOff>44406</xdr:rowOff>
        </xdr:to>
        <xdr:pic>
          <xdr:nvPicPr>
            <xdr:cNvPr id="6" name="図 5">
              <a:extLst>
                <a:ext uri="{FF2B5EF4-FFF2-40B4-BE49-F238E27FC236}">
                  <a16:creationId xmlns:a16="http://schemas.microsoft.com/office/drawing/2014/main" id="{F81E4BE8-C293-4AAF-8D72-3C49FEB600B3}"/>
                </a:ext>
              </a:extLst>
            </xdr:cNvPr>
            <xdr:cNvPicPr>
              <a:picLocks noChangeAspect="1" noChangeArrowheads="1"/>
              <a:extLst>
                <a:ext uri="{84589F7E-364E-4C9E-8A38-B11213B215E9}">
                  <a14:cameraTool cellRange="注意事項!$D$20:$K$40" spid="_x0000_s1914"/>
                </a:ext>
              </a:extLst>
            </xdr:cNvPicPr>
          </xdr:nvPicPr>
          <xdr:blipFill>
            <a:blip xmlns:r="http://schemas.openxmlformats.org/officeDocument/2006/relationships" r:embed="rId1"/>
            <a:srcRect/>
            <a:stretch>
              <a:fillRect/>
            </a:stretch>
          </xdr:blipFill>
          <xdr:spPr bwMode="auto">
            <a:xfrm>
              <a:off x="7540999" y="27454"/>
              <a:ext cx="8700807" cy="392058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0</xdr:colOff>
      <xdr:row>29</xdr:row>
      <xdr:rowOff>0</xdr:rowOff>
    </xdr:from>
    <xdr:to>
      <xdr:col>0</xdr:col>
      <xdr:colOff>571500</xdr:colOff>
      <xdr:row>40</xdr:row>
      <xdr:rowOff>243417</xdr:rowOff>
    </xdr:to>
    <xdr:sp macro="" textlink="">
      <xdr:nvSpPr>
        <xdr:cNvPr id="4" name="テキスト ボックス 3">
          <a:extLst>
            <a:ext uri="{FF2B5EF4-FFF2-40B4-BE49-F238E27FC236}">
              <a16:creationId xmlns:a16="http://schemas.microsoft.com/office/drawing/2014/main" id="{07489063-BF9E-4DC3-AB96-898EF88B7698}"/>
            </a:ext>
          </a:extLst>
        </xdr:cNvPr>
        <xdr:cNvSpPr txBox="1"/>
      </xdr:nvSpPr>
      <xdr:spPr>
        <a:xfrm>
          <a:off x="0" y="7926917"/>
          <a:ext cx="571500" cy="3048000"/>
        </a:xfrm>
        <a:prstGeom prst="rect">
          <a:avLst/>
        </a:prstGeom>
        <a:solidFill>
          <a:schemeClr val="accent6">
            <a:lumMod val="40000"/>
            <a:lumOff val="60000"/>
          </a:schemeClr>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この就業年数の欄は、様式</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に入力さ</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れた数値が自動反映されます。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49</xdr:col>
      <xdr:colOff>110290</xdr:colOff>
      <xdr:row>10</xdr:row>
      <xdr:rowOff>320842</xdr:rowOff>
    </xdr:from>
    <xdr:to>
      <xdr:col>54</xdr:col>
      <xdr:colOff>60158</xdr:colOff>
      <xdr:row>12</xdr:row>
      <xdr:rowOff>0</xdr:rowOff>
    </xdr:to>
    <xdr:sp macro="" textlink="">
      <xdr:nvSpPr>
        <xdr:cNvPr id="2" name="楕円 1">
          <a:extLst>
            <a:ext uri="{FF2B5EF4-FFF2-40B4-BE49-F238E27FC236}">
              <a16:creationId xmlns:a16="http://schemas.microsoft.com/office/drawing/2014/main" id="{BB8E2F68-1833-4777-ACA4-DB9CC5A00FF8}"/>
            </a:ext>
          </a:extLst>
        </xdr:cNvPr>
        <xdr:cNvSpPr/>
      </xdr:nvSpPr>
      <xdr:spPr>
        <a:xfrm>
          <a:off x="6306553" y="1684421"/>
          <a:ext cx="551447" cy="441158"/>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100263</xdr:colOff>
      <xdr:row>45</xdr:row>
      <xdr:rowOff>50133</xdr:rowOff>
    </xdr:from>
    <xdr:to>
      <xdr:col>54</xdr:col>
      <xdr:colOff>70183</xdr:colOff>
      <xdr:row>45</xdr:row>
      <xdr:rowOff>401054</xdr:rowOff>
    </xdr:to>
    <xdr:sp macro="" textlink="">
      <xdr:nvSpPr>
        <xdr:cNvPr id="4" name="楕円 3">
          <a:extLst>
            <a:ext uri="{FF2B5EF4-FFF2-40B4-BE49-F238E27FC236}">
              <a16:creationId xmlns:a16="http://schemas.microsoft.com/office/drawing/2014/main" id="{BF5816CE-CA25-4D1B-ABFC-C80EB7A5012A}"/>
            </a:ext>
          </a:extLst>
        </xdr:cNvPr>
        <xdr:cNvSpPr/>
      </xdr:nvSpPr>
      <xdr:spPr>
        <a:xfrm>
          <a:off x="6416842" y="10637922"/>
          <a:ext cx="451183" cy="350921"/>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68</xdr:col>
          <xdr:colOff>0</xdr:colOff>
          <xdr:row>11</xdr:row>
          <xdr:rowOff>40105</xdr:rowOff>
        </xdr:from>
        <xdr:to>
          <xdr:col>77</xdr:col>
          <xdr:colOff>408070</xdr:colOff>
          <xdr:row>38</xdr:row>
          <xdr:rowOff>154405</xdr:rowOff>
        </xdr:to>
        <xdr:pic>
          <xdr:nvPicPr>
            <xdr:cNvPr id="6" name="図 5">
              <a:extLst>
                <a:ext uri="{FF2B5EF4-FFF2-40B4-BE49-F238E27FC236}">
                  <a16:creationId xmlns:a16="http://schemas.microsoft.com/office/drawing/2014/main" id="{BC821263-0B62-C659-E29C-782CA4A62238}"/>
                </a:ext>
              </a:extLst>
            </xdr:cNvPr>
            <xdr:cNvPicPr>
              <a:picLocks noChangeAspect="1" noChangeArrowheads="1"/>
              <a:extLst>
                <a:ext uri="{84589F7E-364E-4C9E-8A38-B11213B215E9}">
                  <a14:cameraTool cellRange="経験年数入力方法!$E$2:$M$41" spid="_x0000_s2731"/>
                </a:ext>
              </a:extLst>
            </xdr:cNvPicPr>
          </xdr:nvPicPr>
          <xdr:blipFill>
            <a:blip xmlns:r="http://schemas.openxmlformats.org/officeDocument/2006/relationships" r:embed="rId1"/>
            <a:srcRect/>
            <a:stretch>
              <a:fillRect/>
            </a:stretch>
          </xdr:blipFill>
          <xdr:spPr bwMode="auto">
            <a:xfrm>
              <a:off x="11470105" y="1784684"/>
              <a:ext cx="6484018" cy="6751721"/>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xdr:col>
      <xdr:colOff>80210</xdr:colOff>
      <xdr:row>20</xdr:row>
      <xdr:rowOff>100262</xdr:rowOff>
    </xdr:from>
    <xdr:to>
      <xdr:col>1</xdr:col>
      <xdr:colOff>120316</xdr:colOff>
      <xdr:row>39</xdr:row>
      <xdr:rowOff>340894</xdr:rowOff>
    </xdr:to>
    <xdr:cxnSp macro="">
      <xdr:nvCxnSpPr>
        <xdr:cNvPr id="8" name="直線コネクタ 7">
          <a:extLst>
            <a:ext uri="{FF2B5EF4-FFF2-40B4-BE49-F238E27FC236}">
              <a16:creationId xmlns:a16="http://schemas.microsoft.com/office/drawing/2014/main" id="{44195808-C6D6-729A-FDF1-A26843F88DE7}"/>
            </a:ext>
          </a:extLst>
        </xdr:cNvPr>
        <xdr:cNvCxnSpPr/>
      </xdr:nvCxnSpPr>
      <xdr:spPr>
        <a:xfrm flipV="1">
          <a:off x="421105" y="3910262"/>
          <a:ext cx="40106" cy="5273843"/>
        </a:xfrm>
        <a:prstGeom prst="line">
          <a:avLst/>
        </a:prstGeom>
        <a:ln w="19050" cap="flat" cmpd="sng" algn="ctr">
          <a:solidFill>
            <a:srgbClr val="FF0000"/>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xdr:col>
      <xdr:colOff>110289</xdr:colOff>
      <xdr:row>20</xdr:row>
      <xdr:rowOff>100263</xdr:rowOff>
    </xdr:from>
    <xdr:to>
      <xdr:col>7</xdr:col>
      <xdr:colOff>70184</xdr:colOff>
      <xdr:row>21</xdr:row>
      <xdr:rowOff>10027</xdr:rowOff>
    </xdr:to>
    <xdr:cxnSp macro="">
      <xdr:nvCxnSpPr>
        <xdr:cNvPr id="10" name="直線矢印コネクタ 9">
          <a:extLst>
            <a:ext uri="{FF2B5EF4-FFF2-40B4-BE49-F238E27FC236}">
              <a16:creationId xmlns:a16="http://schemas.microsoft.com/office/drawing/2014/main" id="{F3C05DE2-96DC-E358-F7F7-6AD2BFF9EA6F}"/>
            </a:ext>
          </a:extLst>
        </xdr:cNvPr>
        <xdr:cNvCxnSpPr/>
      </xdr:nvCxnSpPr>
      <xdr:spPr>
        <a:xfrm>
          <a:off x="451184" y="3910263"/>
          <a:ext cx="952500" cy="170448"/>
        </a:xfrm>
        <a:prstGeom prst="straightConnector1">
          <a:avLst/>
        </a:prstGeom>
        <a:ln w="19050">
          <a:solidFill>
            <a:srgbClr val="FF0000"/>
          </a:solidFill>
          <a:prstDash val="sysDash"/>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xdr:colOff>
      <xdr:row>3</xdr:row>
      <xdr:rowOff>28575</xdr:rowOff>
    </xdr:from>
    <xdr:to>
      <xdr:col>0</xdr:col>
      <xdr:colOff>2447925</xdr:colOff>
      <xdr:row>9</xdr:row>
      <xdr:rowOff>16043</xdr:rowOff>
    </xdr:to>
    <xdr:sp macro="" textlink="">
      <xdr:nvSpPr>
        <xdr:cNvPr id="3" name="テキスト ボックス 2">
          <a:extLst>
            <a:ext uri="{FF2B5EF4-FFF2-40B4-BE49-F238E27FC236}">
              <a16:creationId xmlns:a16="http://schemas.microsoft.com/office/drawing/2014/main" id="{703F803A-F149-4F5F-826E-B074B2B7AFC2}"/>
            </a:ext>
          </a:extLst>
        </xdr:cNvPr>
        <xdr:cNvSpPr txBox="1"/>
      </xdr:nvSpPr>
      <xdr:spPr>
        <a:xfrm>
          <a:off x="38100" y="85725"/>
          <a:ext cx="2409825" cy="1511468"/>
        </a:xfrm>
        <a:prstGeom prst="rect">
          <a:avLst/>
        </a:pr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この「新様式３」は、</a:t>
          </a:r>
          <a:r>
            <a:rPr kumimoji="1" lang="ja-JP" altLang="en-US" sz="1100" b="1" u="sng">
              <a:latin typeface="ＭＳ Ｐゴシック" panose="020B0600070205080204" pitchFamily="50" charset="-128"/>
              <a:ea typeface="ＭＳ Ｐゴシック" panose="020B0600070205080204" pitchFamily="50" charset="-128"/>
            </a:rPr>
            <a:t>「様式２」の経験年数では、「申請レベルの基準を満たさない場合に限り」</a:t>
          </a:r>
          <a:r>
            <a:rPr kumimoji="1" lang="ja-JP" altLang="en-US" sz="1100" b="1">
              <a:latin typeface="ＭＳ Ｐゴシック" panose="020B0600070205080204" pitchFamily="50" charset="-128"/>
              <a:ea typeface="ＭＳ Ｐゴシック" panose="020B0600070205080204" pitchFamily="50" charset="-128"/>
            </a:rPr>
            <a:t>必要となるものです。</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a:p>
          <a:r>
            <a:rPr kumimoji="1" lang="ja-JP" altLang="en-US" sz="1000" b="1">
              <a:latin typeface="ＭＳ Ｐゴシック" panose="020B0600070205080204" pitchFamily="50" charset="-128"/>
              <a:ea typeface="ＭＳ Ｐゴシック" panose="020B0600070205080204" pitchFamily="50" charset="-128"/>
            </a:rPr>
            <a:t>→「様式２」の経験年数が申請レベルの基準を超えている場合は、「新様式３」の作成は不要です。</a:t>
          </a:r>
        </a:p>
      </xdr:txBody>
    </xdr:sp>
    <xdr:clientData/>
  </xdr:twoCellAnchor>
  <xdr:twoCellAnchor>
    <xdr:from>
      <xdr:col>63</xdr:col>
      <xdr:colOff>1101724</xdr:colOff>
      <xdr:row>4</xdr:row>
      <xdr:rowOff>58057</xdr:rowOff>
    </xdr:from>
    <xdr:to>
      <xdr:col>71</xdr:col>
      <xdr:colOff>317499</xdr:colOff>
      <xdr:row>4</xdr:row>
      <xdr:rowOff>407307</xdr:rowOff>
    </xdr:to>
    <xdr:sp macro="" textlink="">
      <xdr:nvSpPr>
        <xdr:cNvPr id="7" name="テキスト ボックス 6">
          <a:extLst>
            <a:ext uri="{FF2B5EF4-FFF2-40B4-BE49-F238E27FC236}">
              <a16:creationId xmlns:a16="http://schemas.microsoft.com/office/drawing/2014/main" id="{6BE7381C-686C-F990-96F2-0FB27F6D0B31}"/>
            </a:ext>
          </a:extLst>
        </xdr:cNvPr>
        <xdr:cNvSpPr txBox="1"/>
      </xdr:nvSpPr>
      <xdr:spPr>
        <a:xfrm>
          <a:off x="10923057" y="343807"/>
          <a:ext cx="6338359" cy="349250"/>
        </a:xfrm>
        <a:prstGeom prst="rect">
          <a:avLst/>
        </a:prstGeom>
        <a:solidFill>
          <a:srgbClr val="00B050"/>
        </a:solidFill>
        <a:ln/>
      </xdr:spPr>
      <xdr:style>
        <a:lnRef idx="0">
          <a:schemeClr val="accent6"/>
        </a:lnRef>
        <a:fillRef idx="3">
          <a:schemeClr val="accent6"/>
        </a:fillRef>
        <a:effectRef idx="3">
          <a:schemeClr val="accent6"/>
        </a:effectRef>
        <a:fontRef idx="minor">
          <a:schemeClr val="lt1"/>
        </a:fontRef>
      </xdr:style>
      <xdr:txBody>
        <a:bodyPr vertOverflow="clip" horzOverflow="clip" wrap="square" rtlCol="0" anchor="ctr"/>
        <a:lstStyle/>
        <a:p>
          <a:pPr algn="ctr"/>
          <a:r>
            <a:rPr kumimoji="1" lang="en-US" altLang="ja-JP" sz="1400" b="1"/>
            <a:t>CCUS</a:t>
          </a:r>
          <a:r>
            <a:rPr kumimoji="1" lang="ja-JP" altLang="en-US" sz="1400" b="1"/>
            <a:t>から就業実績を転記する際は、こちらをご参照ください。</a:t>
          </a:r>
        </a:p>
      </xdr:txBody>
    </xdr:sp>
    <xdr:clientData/>
  </xdr:twoCellAnchor>
  <xdr:twoCellAnchor editAs="oneCell">
    <xdr:from>
      <xdr:col>63</xdr:col>
      <xdr:colOff>1079501</xdr:colOff>
      <xdr:row>5</xdr:row>
      <xdr:rowOff>213521</xdr:rowOff>
    </xdr:from>
    <xdr:to>
      <xdr:col>71</xdr:col>
      <xdr:colOff>373591</xdr:colOff>
      <xdr:row>30</xdr:row>
      <xdr:rowOff>57149</xdr:rowOff>
    </xdr:to>
    <xdr:pic>
      <xdr:nvPicPr>
        <xdr:cNvPr id="12" name="図 11">
          <a:extLst>
            <a:ext uri="{FF2B5EF4-FFF2-40B4-BE49-F238E27FC236}">
              <a16:creationId xmlns:a16="http://schemas.microsoft.com/office/drawing/2014/main" id="{B30D6810-4360-36C8-7BA9-189E11209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00834" y="1123688"/>
          <a:ext cx="6416674" cy="636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66</xdr:col>
      <xdr:colOff>31750</xdr:colOff>
      <xdr:row>4</xdr:row>
      <xdr:rowOff>423333</xdr:rowOff>
    </xdr:from>
    <xdr:to>
      <xdr:col>66</xdr:col>
      <xdr:colOff>497417</xdr:colOff>
      <xdr:row>5</xdr:row>
      <xdr:rowOff>285750</xdr:rowOff>
    </xdr:to>
    <xdr:sp macro="" textlink="">
      <xdr:nvSpPr>
        <xdr:cNvPr id="14" name="矢印: 下 13">
          <a:extLst>
            <a:ext uri="{FF2B5EF4-FFF2-40B4-BE49-F238E27FC236}">
              <a16:creationId xmlns:a16="http://schemas.microsoft.com/office/drawing/2014/main" id="{0053E0D1-B1C0-E154-981A-A7954EEE2D8D}"/>
            </a:ext>
          </a:extLst>
        </xdr:cNvPr>
        <xdr:cNvSpPr/>
      </xdr:nvSpPr>
      <xdr:spPr>
        <a:xfrm>
          <a:off x="13536083" y="709083"/>
          <a:ext cx="465667" cy="486834"/>
        </a:xfrm>
        <a:prstGeom prst="downArrow">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83</xdr:col>
          <xdr:colOff>0</xdr:colOff>
          <xdr:row>14</xdr:row>
          <xdr:rowOff>0</xdr:rowOff>
        </xdr:from>
        <xdr:to>
          <xdr:col>90</xdr:col>
          <xdr:colOff>473992</xdr:colOff>
          <xdr:row>37</xdr:row>
          <xdr:rowOff>396240</xdr:rowOff>
        </xdr:to>
        <xdr:pic>
          <xdr:nvPicPr>
            <xdr:cNvPr id="2" name="図 1">
              <a:extLst>
                <a:ext uri="{FF2B5EF4-FFF2-40B4-BE49-F238E27FC236}">
                  <a16:creationId xmlns:a16="http://schemas.microsoft.com/office/drawing/2014/main" id="{91482459-EB85-465C-9ACD-51C88B1037DE}"/>
                </a:ext>
              </a:extLst>
            </xdr:cNvPr>
            <xdr:cNvPicPr>
              <a:picLocks noChangeAspect="1" noChangeArrowheads="1"/>
              <a:extLst>
                <a:ext uri="{84589F7E-364E-4C9E-8A38-B11213B215E9}">
                  <a14:cameraTool cellRange="経験年数入力方法!$E$2:$M$37" spid="_x0000_s3698"/>
                </a:ext>
              </a:extLst>
            </xdr:cNvPicPr>
          </xdr:nvPicPr>
          <xdr:blipFill>
            <a:blip xmlns:r="http://schemas.openxmlformats.org/officeDocument/2006/relationships" r:embed="rId1"/>
            <a:srcRect/>
            <a:stretch>
              <a:fillRect/>
            </a:stretch>
          </xdr:blipFill>
          <xdr:spPr bwMode="auto">
            <a:xfrm>
              <a:off x="8763000" y="3017520"/>
              <a:ext cx="5167912" cy="526542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82</xdr:col>
      <xdr:colOff>216568</xdr:colOff>
      <xdr:row>3</xdr:row>
      <xdr:rowOff>136357</xdr:rowOff>
    </xdr:from>
    <xdr:to>
      <xdr:col>84</xdr:col>
      <xdr:colOff>256673</xdr:colOff>
      <xdr:row>8</xdr:row>
      <xdr:rowOff>48127</xdr:rowOff>
    </xdr:to>
    <xdr:sp macro="" textlink="">
      <xdr:nvSpPr>
        <xdr:cNvPr id="3" name="テキスト ボックス 2">
          <a:extLst>
            <a:ext uri="{FF2B5EF4-FFF2-40B4-BE49-F238E27FC236}">
              <a16:creationId xmlns:a16="http://schemas.microsoft.com/office/drawing/2014/main" id="{7573C72E-0CB1-4B02-847F-E1747F68E053}"/>
            </a:ext>
          </a:extLst>
        </xdr:cNvPr>
        <xdr:cNvSpPr txBox="1"/>
      </xdr:nvSpPr>
      <xdr:spPr>
        <a:xfrm>
          <a:off x="7186863" y="224589"/>
          <a:ext cx="3080084" cy="1227222"/>
        </a:xfrm>
        <a:prstGeom prst="rect">
          <a:avLst/>
        </a:prstGeom>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この「様式３」は、</a:t>
          </a:r>
          <a:r>
            <a:rPr kumimoji="1" lang="ja-JP" altLang="en-US" sz="1100" b="1" u="sng">
              <a:latin typeface="ＭＳ Ｐゴシック" panose="020B0600070205080204" pitchFamily="50" charset="-128"/>
              <a:ea typeface="ＭＳ Ｐゴシック" panose="020B0600070205080204" pitchFamily="50" charset="-128"/>
            </a:rPr>
            <a:t>「様式２」に入力した年数では、「申請レベルの要件を満たさない場合」のみ</a:t>
          </a:r>
          <a:r>
            <a:rPr kumimoji="1" lang="ja-JP" altLang="en-US" sz="1100" b="1">
              <a:latin typeface="ＭＳ Ｐゴシック" panose="020B0600070205080204" pitchFamily="50" charset="-128"/>
              <a:ea typeface="ＭＳ Ｐゴシック" panose="020B0600070205080204" pitchFamily="50" charset="-128"/>
            </a:rPr>
            <a:t>必要となるものです。</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a:p>
          <a:r>
            <a:rPr kumimoji="1" lang="ja-JP" altLang="en-US" sz="1000" b="1">
              <a:latin typeface="ＭＳ Ｐゴシック" panose="020B0600070205080204" pitchFamily="50" charset="-128"/>
              <a:ea typeface="ＭＳ Ｐゴシック" panose="020B0600070205080204" pitchFamily="50" charset="-128"/>
            </a:rPr>
            <a:t>→「様式２」に入力した各年数が申請レベルの要件を超えている場合は、「様式３」の作成は不要です。</a:t>
          </a:r>
        </a:p>
      </xdr:txBody>
    </xdr:sp>
    <xdr:clientData/>
  </xdr:twoCellAnchor>
  <xdr:twoCellAnchor>
    <xdr:from>
      <xdr:col>49</xdr:col>
      <xdr:colOff>110290</xdr:colOff>
      <xdr:row>10</xdr:row>
      <xdr:rowOff>320842</xdr:rowOff>
    </xdr:from>
    <xdr:to>
      <xdr:col>54</xdr:col>
      <xdr:colOff>60158</xdr:colOff>
      <xdr:row>12</xdr:row>
      <xdr:rowOff>0</xdr:rowOff>
    </xdr:to>
    <xdr:sp macro="" textlink="">
      <xdr:nvSpPr>
        <xdr:cNvPr id="4" name="楕円 3">
          <a:extLst>
            <a:ext uri="{FF2B5EF4-FFF2-40B4-BE49-F238E27FC236}">
              <a16:creationId xmlns:a16="http://schemas.microsoft.com/office/drawing/2014/main" id="{254B878E-1AC1-4316-8064-5A688EC2789B}"/>
            </a:ext>
          </a:extLst>
        </xdr:cNvPr>
        <xdr:cNvSpPr/>
      </xdr:nvSpPr>
      <xdr:spPr>
        <a:xfrm>
          <a:off x="6463465" y="1673392"/>
          <a:ext cx="568993" cy="441158"/>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43</xdr:row>
      <xdr:rowOff>47625</xdr:rowOff>
    </xdr:from>
    <xdr:to>
      <xdr:col>54</xdr:col>
      <xdr:colOff>79708</xdr:colOff>
      <xdr:row>43</xdr:row>
      <xdr:rowOff>398546</xdr:rowOff>
    </xdr:to>
    <xdr:sp macro="" textlink="">
      <xdr:nvSpPr>
        <xdr:cNvPr id="5" name="楕円 4">
          <a:extLst>
            <a:ext uri="{FF2B5EF4-FFF2-40B4-BE49-F238E27FC236}">
              <a16:creationId xmlns:a16="http://schemas.microsoft.com/office/drawing/2014/main" id="{915D181F-6EEF-40CB-8052-EFA63455238B}"/>
            </a:ext>
          </a:extLst>
        </xdr:cNvPr>
        <xdr:cNvSpPr/>
      </xdr:nvSpPr>
      <xdr:spPr>
        <a:xfrm>
          <a:off x="6648450" y="9477375"/>
          <a:ext cx="451183" cy="350921"/>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212912</xdr:colOff>
      <xdr:row>29</xdr:row>
      <xdr:rowOff>56029</xdr:rowOff>
    </xdr:from>
    <xdr:to>
      <xdr:col>9</xdr:col>
      <xdr:colOff>862854</xdr:colOff>
      <xdr:row>31</xdr:row>
      <xdr:rowOff>235323</xdr:rowOff>
    </xdr:to>
    <xdr:sp macro="" textlink="">
      <xdr:nvSpPr>
        <xdr:cNvPr id="5" name="テキスト ボックス 4">
          <a:extLst>
            <a:ext uri="{FF2B5EF4-FFF2-40B4-BE49-F238E27FC236}">
              <a16:creationId xmlns:a16="http://schemas.microsoft.com/office/drawing/2014/main" id="{42EFB863-AD12-AE5D-6DAF-4F4220185CAF}"/>
            </a:ext>
          </a:extLst>
        </xdr:cNvPr>
        <xdr:cNvSpPr txBox="1"/>
      </xdr:nvSpPr>
      <xdr:spPr>
        <a:xfrm>
          <a:off x="1187824" y="8348382"/>
          <a:ext cx="7866530" cy="80682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solidFill>
                <a:srgbClr val="FF0000"/>
              </a:solidFill>
              <a:latin typeface="ＭＳ Ｐゴシック" panose="020B0600070205080204" pitchFamily="50" charset="-128"/>
              <a:ea typeface="ＭＳ Ｐゴシック" panose="020B0600070205080204" pitchFamily="50" charset="-128"/>
            </a:rPr>
            <a:t>「</a:t>
          </a:r>
          <a:r>
            <a:rPr kumimoji="1" lang="en-US" altLang="ja-JP" sz="1400">
              <a:solidFill>
                <a:srgbClr val="FF0000"/>
              </a:solidFill>
              <a:latin typeface="ＭＳ Ｐゴシック" panose="020B0600070205080204" pitchFamily="50" charset="-128"/>
              <a:ea typeface="ＭＳ Ｐゴシック" panose="020B0600070205080204" pitchFamily="50" charset="-128"/>
            </a:rPr>
            <a:t>2024</a:t>
          </a:r>
          <a:r>
            <a:rPr kumimoji="1" lang="ja-JP" altLang="en-US" sz="1400">
              <a:solidFill>
                <a:srgbClr val="FF0000"/>
              </a:solidFill>
              <a:latin typeface="ＭＳ Ｐゴシック" panose="020B0600070205080204" pitchFamily="50" charset="-128"/>
              <a:ea typeface="ＭＳ Ｐゴシック" panose="020B0600070205080204" pitchFamily="50" charset="-128"/>
            </a:rPr>
            <a:t>年</a:t>
          </a:r>
          <a:r>
            <a:rPr kumimoji="1" lang="en-US" altLang="ja-JP" sz="1400">
              <a:solidFill>
                <a:srgbClr val="FF0000"/>
              </a:solidFill>
              <a:latin typeface="ＭＳ Ｐゴシック" panose="020B0600070205080204" pitchFamily="50" charset="-128"/>
              <a:ea typeface="ＭＳ Ｐゴシック" panose="020B0600070205080204" pitchFamily="50" charset="-128"/>
            </a:rPr>
            <a:t>3</a:t>
          </a:r>
          <a:r>
            <a:rPr kumimoji="1" lang="ja-JP" altLang="en-US" sz="1400">
              <a:solidFill>
                <a:srgbClr val="FF0000"/>
              </a:solidFill>
              <a:latin typeface="ＭＳ Ｐゴシック" panose="020B0600070205080204" pitchFamily="50" charset="-128"/>
              <a:ea typeface="ＭＳ Ｐゴシック" panose="020B0600070205080204" pitchFamily="50" charset="-128"/>
            </a:rPr>
            <a:t>月</a:t>
          </a:r>
          <a:r>
            <a:rPr kumimoji="1" lang="en-US" altLang="ja-JP" sz="1400">
              <a:solidFill>
                <a:srgbClr val="FF0000"/>
              </a:solidFill>
              <a:latin typeface="ＭＳ Ｐゴシック" panose="020B0600070205080204" pitchFamily="50" charset="-128"/>
              <a:ea typeface="ＭＳ Ｐゴシック" panose="020B0600070205080204" pitchFamily="50" charset="-128"/>
            </a:rPr>
            <a:t>31</a:t>
          </a:r>
          <a:r>
            <a:rPr kumimoji="1" lang="ja-JP" altLang="en-US" sz="1400">
              <a:solidFill>
                <a:srgbClr val="FF0000"/>
              </a:solidFill>
              <a:latin typeface="ＭＳ Ｐゴシック" panose="020B0600070205080204" pitchFamily="50" charset="-128"/>
              <a:ea typeface="ＭＳ Ｐゴシック" panose="020B0600070205080204" pitchFamily="50" charset="-128"/>
            </a:rPr>
            <a:t>日」以前の実績は、</a:t>
          </a:r>
          <a:r>
            <a:rPr kumimoji="1" lang="ja-JP" altLang="en-US" sz="1400" b="1">
              <a:solidFill>
                <a:srgbClr val="FF0000"/>
              </a:solidFill>
              <a:latin typeface="ＭＳ Ｐゴシック" panose="020B0600070205080204" pitchFamily="50" charset="-128"/>
              <a:ea typeface="ＭＳ Ｐゴシック" panose="020B0600070205080204" pitchFamily="50" charset="-128"/>
            </a:rPr>
            <a:t>「様式</a:t>
          </a:r>
          <a:r>
            <a:rPr kumimoji="1" lang="en-US" altLang="ja-JP" sz="14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400" b="1">
              <a:solidFill>
                <a:srgbClr val="FF0000"/>
              </a:solidFill>
              <a:latin typeface="ＭＳ Ｐゴシック" panose="020B0600070205080204" pitchFamily="50" charset="-128"/>
              <a:ea typeface="ＭＳ Ｐゴシック" panose="020B0600070205080204" pitchFamily="50" charset="-128"/>
            </a:rPr>
            <a:t>　経歴証明書」による経験年数で判定</a:t>
          </a:r>
          <a:r>
            <a:rPr kumimoji="1" lang="ja-JP" altLang="en-US" sz="1400">
              <a:solidFill>
                <a:srgbClr val="FF0000"/>
              </a:solidFill>
              <a:latin typeface="ＭＳ Ｐゴシック" panose="020B0600070205080204" pitchFamily="50" charset="-128"/>
              <a:ea typeface="ＭＳ Ｐゴシック" panose="020B0600070205080204" pitchFamily="50" charset="-128"/>
            </a:rPr>
            <a:t>を行ないますので、</a:t>
          </a:r>
          <a:endParaRPr kumimoji="1" lang="en-US" altLang="ja-JP" sz="14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400">
              <a:solidFill>
                <a:srgbClr val="FF0000"/>
              </a:solidFill>
              <a:latin typeface="ＭＳ Ｐゴシック" panose="020B0600070205080204" pitchFamily="50" charset="-128"/>
              <a:ea typeface="ＭＳ Ｐゴシック" panose="020B0600070205080204" pitchFamily="50" charset="-128"/>
            </a:rPr>
            <a:t>本シートでは、この欄の実績は使用しません（</a:t>
          </a:r>
          <a:r>
            <a:rPr kumimoji="1" lang="en-US" altLang="ja-JP" sz="1400">
              <a:solidFill>
                <a:srgbClr val="FF0000"/>
              </a:solidFill>
              <a:latin typeface="ＭＳ Ｐゴシック" panose="020B0600070205080204" pitchFamily="50" charset="-128"/>
              <a:ea typeface="ＭＳ Ｐゴシック" panose="020B0600070205080204" pitchFamily="50" charset="-128"/>
            </a:rPr>
            <a:t>2029</a:t>
          </a:r>
          <a:r>
            <a:rPr kumimoji="1" lang="ja-JP" altLang="en-US" sz="1400">
              <a:solidFill>
                <a:srgbClr val="FF0000"/>
              </a:solidFill>
              <a:latin typeface="ＭＳ Ｐゴシック" panose="020B0600070205080204" pitchFamily="50" charset="-128"/>
              <a:ea typeface="ＭＳ Ｐゴシック" panose="020B0600070205080204" pitchFamily="50" charset="-128"/>
            </a:rPr>
            <a:t>年</a:t>
          </a:r>
          <a:r>
            <a:rPr kumimoji="1" lang="en-US" altLang="ja-JP" sz="1400">
              <a:solidFill>
                <a:srgbClr val="FF0000"/>
              </a:solidFill>
              <a:latin typeface="ＭＳ Ｐゴシック" panose="020B0600070205080204" pitchFamily="50" charset="-128"/>
              <a:ea typeface="ＭＳ Ｐゴシック" panose="020B0600070205080204" pitchFamily="50" charset="-128"/>
            </a:rPr>
            <a:t>3</a:t>
          </a:r>
          <a:r>
            <a:rPr kumimoji="1" lang="ja-JP" altLang="en-US" sz="1400">
              <a:solidFill>
                <a:srgbClr val="FF0000"/>
              </a:solidFill>
              <a:latin typeface="ＭＳ Ｐゴシック" panose="020B0600070205080204" pitchFamily="50" charset="-128"/>
              <a:ea typeface="ＭＳ Ｐゴシック" panose="020B0600070205080204" pitchFamily="50" charset="-128"/>
            </a:rPr>
            <a:t>月末までの経過措置による）。</a:t>
          </a:r>
        </a:p>
      </xdr:txBody>
    </xdr:sp>
    <xdr:clientData/>
  </xdr:twoCellAnchor>
  <xdr:twoCellAnchor>
    <xdr:from>
      <xdr:col>1</xdr:col>
      <xdr:colOff>89647</xdr:colOff>
      <xdr:row>20</xdr:row>
      <xdr:rowOff>437030</xdr:rowOff>
    </xdr:from>
    <xdr:to>
      <xdr:col>2</xdr:col>
      <xdr:colOff>1994647</xdr:colOff>
      <xdr:row>22</xdr:row>
      <xdr:rowOff>11206</xdr:rowOff>
    </xdr:to>
    <xdr:sp macro="" textlink="">
      <xdr:nvSpPr>
        <xdr:cNvPr id="6" name="楕円 5">
          <a:extLst>
            <a:ext uri="{FF2B5EF4-FFF2-40B4-BE49-F238E27FC236}">
              <a16:creationId xmlns:a16="http://schemas.microsoft.com/office/drawing/2014/main" id="{A9A0C6AC-6C9C-32DA-5B59-D43B0CAEF0B4}"/>
            </a:ext>
          </a:extLst>
        </xdr:cNvPr>
        <xdr:cNvSpPr/>
      </xdr:nvSpPr>
      <xdr:spPr>
        <a:xfrm>
          <a:off x="773206" y="5255559"/>
          <a:ext cx="2196353" cy="369794"/>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2084293</xdr:colOff>
      <xdr:row>18</xdr:row>
      <xdr:rowOff>470648</xdr:rowOff>
    </xdr:from>
    <xdr:to>
      <xdr:col>4</xdr:col>
      <xdr:colOff>56029</xdr:colOff>
      <xdr:row>20</xdr:row>
      <xdr:rowOff>89648</xdr:rowOff>
    </xdr:to>
    <xdr:sp macro="" textlink="">
      <xdr:nvSpPr>
        <xdr:cNvPr id="7" name="楕円 6">
          <a:extLst>
            <a:ext uri="{FF2B5EF4-FFF2-40B4-BE49-F238E27FC236}">
              <a16:creationId xmlns:a16="http://schemas.microsoft.com/office/drawing/2014/main" id="{7183A00F-FE99-4456-8183-FA3505CF6B2E}"/>
            </a:ext>
          </a:extLst>
        </xdr:cNvPr>
        <xdr:cNvSpPr/>
      </xdr:nvSpPr>
      <xdr:spPr>
        <a:xfrm>
          <a:off x="3059205" y="4370295"/>
          <a:ext cx="1030942" cy="537882"/>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100852</xdr:colOff>
      <xdr:row>20</xdr:row>
      <xdr:rowOff>0</xdr:rowOff>
    </xdr:from>
    <xdr:to>
      <xdr:col>8</xdr:col>
      <xdr:colOff>851647</xdr:colOff>
      <xdr:row>20</xdr:row>
      <xdr:rowOff>470647</xdr:rowOff>
    </xdr:to>
    <xdr:sp macro="" textlink="">
      <xdr:nvSpPr>
        <xdr:cNvPr id="8" name="楕円 7">
          <a:extLst>
            <a:ext uri="{FF2B5EF4-FFF2-40B4-BE49-F238E27FC236}">
              <a16:creationId xmlns:a16="http://schemas.microsoft.com/office/drawing/2014/main" id="{9AA002BA-4AEA-4967-A5DA-A446170071CB}"/>
            </a:ext>
          </a:extLst>
        </xdr:cNvPr>
        <xdr:cNvSpPr/>
      </xdr:nvSpPr>
      <xdr:spPr>
        <a:xfrm>
          <a:off x="7362264" y="4818529"/>
          <a:ext cx="750795" cy="470647"/>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134471</xdr:colOff>
      <xdr:row>20</xdr:row>
      <xdr:rowOff>0</xdr:rowOff>
    </xdr:from>
    <xdr:to>
      <xdr:col>9</xdr:col>
      <xdr:colOff>784413</xdr:colOff>
      <xdr:row>21</xdr:row>
      <xdr:rowOff>0</xdr:rowOff>
    </xdr:to>
    <xdr:sp macro="" textlink="">
      <xdr:nvSpPr>
        <xdr:cNvPr id="9" name="楕円 8">
          <a:extLst>
            <a:ext uri="{FF2B5EF4-FFF2-40B4-BE49-F238E27FC236}">
              <a16:creationId xmlns:a16="http://schemas.microsoft.com/office/drawing/2014/main" id="{E1681624-ECEB-45E9-928C-633EA8B34DDD}"/>
            </a:ext>
          </a:extLst>
        </xdr:cNvPr>
        <xdr:cNvSpPr/>
      </xdr:nvSpPr>
      <xdr:spPr>
        <a:xfrm>
          <a:off x="8325971" y="4818529"/>
          <a:ext cx="649942" cy="481853"/>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649941</xdr:colOff>
      <xdr:row>17</xdr:row>
      <xdr:rowOff>168088</xdr:rowOff>
    </xdr:from>
    <xdr:to>
      <xdr:col>10</xdr:col>
      <xdr:colOff>235324</xdr:colOff>
      <xdr:row>19</xdr:row>
      <xdr:rowOff>56029</xdr:rowOff>
    </xdr:to>
    <xdr:sp macro="" textlink="">
      <xdr:nvSpPr>
        <xdr:cNvPr id="15" name="楕円 14">
          <a:extLst>
            <a:ext uri="{FF2B5EF4-FFF2-40B4-BE49-F238E27FC236}">
              <a16:creationId xmlns:a16="http://schemas.microsoft.com/office/drawing/2014/main" id="{C1584FF7-4465-4068-A846-870CA45B5D32}"/>
            </a:ext>
          </a:extLst>
        </xdr:cNvPr>
        <xdr:cNvSpPr/>
      </xdr:nvSpPr>
      <xdr:spPr>
        <a:xfrm>
          <a:off x="7171765" y="3350559"/>
          <a:ext cx="2185147" cy="717176"/>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392206</xdr:colOff>
      <xdr:row>0</xdr:row>
      <xdr:rowOff>123265</xdr:rowOff>
    </xdr:from>
    <xdr:to>
      <xdr:col>11</xdr:col>
      <xdr:colOff>156882</xdr:colOff>
      <xdr:row>5</xdr:row>
      <xdr:rowOff>347383</xdr:rowOff>
    </xdr:to>
    <xdr:sp macro="" textlink="">
      <xdr:nvSpPr>
        <xdr:cNvPr id="19" name="テキスト ボックス 18">
          <a:extLst>
            <a:ext uri="{FF2B5EF4-FFF2-40B4-BE49-F238E27FC236}">
              <a16:creationId xmlns:a16="http://schemas.microsoft.com/office/drawing/2014/main" id="{90AC5D1B-309C-5940-3A58-915D6260F2AD}"/>
            </a:ext>
          </a:extLst>
        </xdr:cNvPr>
        <xdr:cNvSpPr txBox="1"/>
      </xdr:nvSpPr>
      <xdr:spPr>
        <a:xfrm>
          <a:off x="392206" y="123265"/>
          <a:ext cx="9144000" cy="2005853"/>
        </a:xfrm>
        <a:prstGeom prst="rect">
          <a:avLst/>
        </a:prstGeom>
        <a:solidFill>
          <a:schemeClr val="accent6">
            <a:lumMod val="20000"/>
            <a:lumOff val="80000"/>
            <a:alpha val="31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2</xdr:row>
          <xdr:rowOff>9525</xdr:rowOff>
        </xdr:from>
        <xdr:to>
          <xdr:col>7</xdr:col>
          <xdr:colOff>34925</xdr:colOff>
          <xdr:row>29</xdr:row>
          <xdr:rowOff>38100</xdr:rowOff>
        </xdr:to>
        <xdr:pic>
          <xdr:nvPicPr>
            <xdr:cNvPr id="3" name="図 2">
              <a:extLst>
                <a:ext uri="{FF2B5EF4-FFF2-40B4-BE49-F238E27FC236}">
                  <a16:creationId xmlns:a16="http://schemas.microsoft.com/office/drawing/2014/main" id="{CEC9348A-D671-4B93-9330-1B3B1631EFF8}"/>
                </a:ext>
              </a:extLst>
            </xdr:cNvPr>
            <xdr:cNvPicPr>
              <a:picLocks noChangeAspect="1" noChangeArrowheads="1"/>
              <a:extLst>
                <a:ext uri="{84589F7E-364E-4C9E-8A38-B11213B215E9}">
                  <a14:cameraTool cellRange="様式１!$CB$73:$CC$99" spid="_x0000_s8750"/>
                </a:ext>
              </a:extLst>
            </xdr:cNvPicPr>
          </xdr:nvPicPr>
          <xdr:blipFill>
            <a:blip xmlns:r="http://schemas.openxmlformats.org/officeDocument/2006/relationships" r:embed="rId1"/>
            <a:srcRect/>
            <a:stretch>
              <a:fillRect/>
            </a:stretch>
          </xdr:blipFill>
          <xdr:spPr bwMode="auto">
            <a:xfrm>
              <a:off x="868892" y="496358"/>
              <a:ext cx="3981450" cy="66008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hantei@nihonkutai.or.jp"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19101-5E11-4775-9891-402254CA2E2A}">
  <sheetPr>
    <tabColor rgb="FFFFFF00"/>
    <pageSetUpPr fitToPage="1"/>
  </sheetPr>
  <dimension ref="B1:E13"/>
  <sheetViews>
    <sheetView tabSelected="1" zoomScale="86" zoomScaleNormal="86" workbookViewId="0">
      <selection activeCell="C2" sqref="C2"/>
    </sheetView>
  </sheetViews>
  <sheetFormatPr defaultRowHeight="50.25" customHeight="1"/>
  <cols>
    <col min="1" max="1" width="3.5" style="438" customWidth="1"/>
    <col min="2" max="2" width="5.125" style="439" customWidth="1"/>
    <col min="3" max="3" width="83.125" style="438" customWidth="1"/>
    <col min="4" max="4" width="86.625" style="438" customWidth="1"/>
    <col min="5" max="5" width="3" style="438" customWidth="1"/>
    <col min="6" max="16384" width="9" style="438"/>
  </cols>
  <sheetData>
    <row r="1" spans="2:5" ht="20.25" customHeight="1" thickBot="1">
      <c r="D1" s="446" t="s">
        <v>707</v>
      </c>
    </row>
    <row r="2" spans="2:5" s="442" customFormat="1" ht="30" customHeight="1">
      <c r="B2" s="440"/>
      <c r="C2" s="469" t="s">
        <v>703</v>
      </c>
      <c r="D2" s="470" t="s">
        <v>702</v>
      </c>
    </row>
    <row r="3" spans="2:5" ht="67.5" customHeight="1">
      <c r="B3" s="441">
        <v>1</v>
      </c>
      <c r="C3" s="464" t="s">
        <v>720</v>
      </c>
      <c r="D3" s="458" t="s">
        <v>721</v>
      </c>
    </row>
    <row r="4" spans="2:5" ht="78" customHeight="1">
      <c r="B4" s="478">
        <v>2</v>
      </c>
      <c r="C4" s="465" t="s">
        <v>718</v>
      </c>
      <c r="D4" s="476" t="s">
        <v>725</v>
      </c>
    </row>
    <row r="5" spans="2:5" ht="83.25" customHeight="1" thickBot="1">
      <c r="B5" s="479"/>
      <c r="C5" s="472" t="s">
        <v>729</v>
      </c>
      <c r="D5" s="477"/>
    </row>
    <row r="6" spans="2:5" ht="159" customHeight="1" thickTop="1" thickBot="1">
      <c r="B6" s="457">
        <v>3</v>
      </c>
      <c r="C6" s="475" t="s">
        <v>719</v>
      </c>
      <c r="D6" s="459" t="s">
        <v>722</v>
      </c>
      <c r="E6" s="445" t="s">
        <v>716</v>
      </c>
    </row>
    <row r="7" spans="2:5" ht="87.75" customHeight="1" thickTop="1">
      <c r="B7" s="480">
        <v>4</v>
      </c>
      <c r="C7" s="471" t="s">
        <v>727</v>
      </c>
      <c r="D7" s="460" t="s">
        <v>728</v>
      </c>
    </row>
    <row r="8" spans="2:5" ht="81" customHeight="1">
      <c r="B8" s="481"/>
      <c r="C8" s="466" t="s">
        <v>723</v>
      </c>
      <c r="D8" s="461" t="s">
        <v>724</v>
      </c>
    </row>
    <row r="9" spans="2:5" ht="87.75" customHeight="1">
      <c r="B9" s="444">
        <v>5</v>
      </c>
      <c r="C9" s="467" t="s">
        <v>701</v>
      </c>
      <c r="D9" s="462" t="s">
        <v>717</v>
      </c>
    </row>
    <row r="10" spans="2:5" ht="94.5" customHeight="1" thickBot="1">
      <c r="B10" s="443">
        <v>6</v>
      </c>
      <c r="C10" s="468" t="s">
        <v>726</v>
      </c>
      <c r="D10" s="463" t="s">
        <v>730</v>
      </c>
    </row>
    <row r="11" spans="2:5" ht="87.75" customHeight="1"/>
    <row r="12" spans="2:5" ht="87.75" customHeight="1"/>
    <row r="13" spans="2:5" ht="87.75" customHeight="1"/>
  </sheetData>
  <sheetProtection algorithmName="SHA-512" hashValue="xcwngp9EXKuYeKrHmRXI7qtJA3FI0EbsKKgKAtbZNItmhooK48LQEdFxNlSmXSOYqEAOt50+d+5JPo2ptH6e5g==" saltValue="OzfDS7fQvAyujqOQ2ztZ1g==" spinCount="100000" sheet="1" objects="1" scenarios="1"/>
  <mergeCells count="3">
    <mergeCell ref="D4:D5"/>
    <mergeCell ref="B4:B5"/>
    <mergeCell ref="B7:B8"/>
  </mergeCells>
  <phoneticPr fontId="1"/>
  <printOptions horizontalCentered="1"/>
  <pageMargins left="0.11811023622047245" right="0.11811023622047245" top="0.11811023622047245" bottom="7.874015748031496E-2" header="0.31496062992125984" footer="0.31496062992125984"/>
  <pageSetup paperSize="9" scale="73" orientation="landscape"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B2B71-5484-440B-BE4C-F50CB2C19907}">
  <sheetPr codeName="Sheet7"/>
  <dimension ref="A1:W3"/>
  <sheetViews>
    <sheetView workbookViewId="0">
      <selection activeCell="AF49" sqref="AF49:AH49"/>
    </sheetView>
  </sheetViews>
  <sheetFormatPr defaultRowHeight="18.75" outlineLevelRow="1"/>
  <cols>
    <col min="3" max="3" width="66.75" customWidth="1"/>
    <col min="8" max="8" width="50.75" customWidth="1"/>
  </cols>
  <sheetData>
    <row r="1" spans="1:23" s="303" customFormat="1" ht="68.45" customHeight="1" outlineLevel="1">
      <c r="A1" s="102" t="s">
        <v>470</v>
      </c>
      <c r="B1" s="101">
        <f ca="1">LEN(C1)</f>
        <v>107</v>
      </c>
      <c r="C1" s="304" t="str" cm="1">
        <f t="array" aca="1" ref="C1" ca="1">CELL("filename",C1)</f>
        <v>\\192.168.1.222\Share\0700_建設キャリアアップシステム_能力評価制度_とび技能者\開発原本\[【2026年度-無料期間用】能力評価申請シート（■■建設_申請者氏名■■◆◆）.xlsx]パス</v>
      </c>
      <c r="D1" s="300"/>
      <c r="E1" s="301"/>
      <c r="F1" s="301"/>
      <c r="G1" s="301"/>
      <c r="H1" s="301"/>
      <c r="I1" s="301"/>
      <c r="J1" s="301"/>
      <c r="K1" s="301"/>
      <c r="L1" s="302"/>
      <c r="M1" s="301"/>
      <c r="N1" s="301"/>
      <c r="O1" s="301"/>
      <c r="P1" s="301"/>
      <c r="Q1" s="301"/>
      <c r="R1" s="301"/>
      <c r="S1" s="301"/>
      <c r="T1" s="302"/>
      <c r="U1" s="302"/>
      <c r="V1" s="300"/>
      <c r="W1" s="300"/>
    </row>
    <row r="2" spans="1:23" s="102" customFormat="1" ht="69" customHeight="1" outlineLevel="1">
      <c r="A2" s="102" t="s">
        <v>471</v>
      </c>
      <c r="B2" s="101">
        <f ca="1">LEN(C2)</f>
        <v>59</v>
      </c>
      <c r="C2" s="304" t="str" cm="1">
        <f t="array" aca="1" ref="C2" ca="1">LEFT(CELL("filename",C2),FIND("[",CELL("filename",C2))-1)</f>
        <v>\\192.168.1.222\Share\0700_建設キャリアアップシステム_能力評価制度_とび技能者\開発原本\</v>
      </c>
      <c r="D2" s="305"/>
      <c r="E2" s="306"/>
      <c r="F2" s="307" t="s">
        <v>472</v>
      </c>
      <c r="G2" s="101">
        <f ca="1">LEN(H2)</f>
        <v>105</v>
      </c>
      <c r="H2" s="304" t="str" cm="1">
        <f t="array" aca="1" ref="H2" ca="1">LEFT(CELL("filename",H2),FIND("]",CELL("filename",H2)))</f>
        <v>\\192.168.1.222\Share\0700_建設キャリアアップシステム_能力評価制度_とび技能者\開発原本\[【2026年度-無料期間用】能力評価申請シート（■■建設_申請者氏名■■◆◆）.xlsx]</v>
      </c>
      <c r="I2" s="306"/>
      <c r="J2" s="306"/>
      <c r="K2" s="306"/>
      <c r="L2" s="274"/>
      <c r="M2" s="306"/>
      <c r="N2" s="306"/>
      <c r="O2" s="306"/>
      <c r="P2" s="306"/>
      <c r="Q2" s="306"/>
      <c r="R2" s="306"/>
      <c r="S2" s="306"/>
      <c r="T2" s="274"/>
      <c r="U2" s="274"/>
      <c r="V2" s="305"/>
      <c r="W2" s="305"/>
    </row>
    <row r="3" spans="1:23" s="308" customFormat="1" ht="32.450000000000003" customHeight="1" outlineLevel="1">
      <c r="A3" s="308" t="s">
        <v>473</v>
      </c>
      <c r="B3" s="101">
        <f ca="1">B1-B2-(B1-G2)</f>
        <v>46</v>
      </c>
      <c r="C3" s="309" t="str">
        <f ca="1">MID(C1,B2+2,B3-2)</f>
        <v>【2026年度-無料期間用】能力評価申請シート（■■建設_申請者氏名■■◆◆）.xlsx</v>
      </c>
      <c r="D3" s="310"/>
      <c r="E3" s="311"/>
      <c r="F3" s="311"/>
      <c r="G3" s="311"/>
      <c r="H3" s="311"/>
      <c r="I3" s="311"/>
      <c r="J3" s="311"/>
      <c r="K3" s="311"/>
      <c r="L3" s="311"/>
      <c r="M3" s="311"/>
      <c r="N3" s="311"/>
      <c r="O3" s="311"/>
      <c r="P3" s="311"/>
      <c r="Q3" s="311"/>
      <c r="R3" s="311"/>
      <c r="S3" s="311"/>
      <c r="T3" s="311"/>
      <c r="U3" s="311"/>
      <c r="V3" s="310"/>
      <c r="W3" s="310"/>
    </row>
  </sheetData>
  <sheetProtection sheet="1" objects="1" scenarios="1"/>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F39CC-4CCD-47A6-8D3E-02EE39835EC5}">
  <sheetPr codeName="Sheet8"/>
  <dimension ref="B2:H49"/>
  <sheetViews>
    <sheetView workbookViewId="0">
      <selection activeCell="AF49" sqref="AF49:AH49"/>
    </sheetView>
  </sheetViews>
  <sheetFormatPr defaultRowHeight="18.75"/>
  <cols>
    <col min="2" max="2" width="10.75" customWidth="1"/>
    <col min="3" max="3" width="5.875" customWidth="1"/>
    <col min="4" max="4" width="21.75" customWidth="1"/>
    <col min="5" max="5" width="4.125" customWidth="1"/>
    <col min="6" max="6" width="42.875" customWidth="1"/>
    <col min="8" max="8" width="15.875" customWidth="1"/>
    <col min="9" max="9" width="17.375" customWidth="1"/>
  </cols>
  <sheetData>
    <row r="2" spans="2:8">
      <c r="B2" s="315" t="s">
        <v>458</v>
      </c>
      <c r="D2" s="315" t="s">
        <v>524</v>
      </c>
      <c r="F2" s="315" t="s">
        <v>525</v>
      </c>
      <c r="H2" s="315" t="s">
        <v>629</v>
      </c>
    </row>
    <row r="3" spans="2:8">
      <c r="B3" s="154" t="s">
        <v>475</v>
      </c>
      <c r="D3" s="154" t="s">
        <v>522</v>
      </c>
      <c r="F3" s="154" t="s">
        <v>602</v>
      </c>
      <c r="H3" s="154" t="s">
        <v>630</v>
      </c>
    </row>
    <row r="4" spans="2:8">
      <c r="B4" s="154" t="s">
        <v>476</v>
      </c>
      <c r="D4" s="154" t="s">
        <v>523</v>
      </c>
      <c r="F4" s="154" t="s">
        <v>577</v>
      </c>
      <c r="H4" s="154" t="s">
        <v>628</v>
      </c>
    </row>
    <row r="5" spans="2:8">
      <c r="B5" s="154" t="s">
        <v>477</v>
      </c>
      <c r="F5" s="154" t="s">
        <v>578</v>
      </c>
      <c r="H5" s="154" t="s">
        <v>631</v>
      </c>
    </row>
    <row r="6" spans="2:8">
      <c r="B6" s="154" t="s">
        <v>478</v>
      </c>
      <c r="F6" s="154" t="s">
        <v>609</v>
      </c>
      <c r="H6" s="154" t="s">
        <v>632</v>
      </c>
    </row>
    <row r="7" spans="2:8">
      <c r="B7" s="154" t="s">
        <v>479</v>
      </c>
      <c r="F7" s="154" t="s">
        <v>579</v>
      </c>
    </row>
    <row r="8" spans="2:8">
      <c r="B8" s="154" t="s">
        <v>480</v>
      </c>
      <c r="F8" s="154" t="s">
        <v>580</v>
      </c>
    </row>
    <row r="9" spans="2:8">
      <c r="B9" s="154" t="s">
        <v>481</v>
      </c>
      <c r="F9" s="154" t="s">
        <v>581</v>
      </c>
    </row>
    <row r="10" spans="2:8">
      <c r="B10" s="154" t="s">
        <v>482</v>
      </c>
      <c r="F10" s="154" t="s">
        <v>603</v>
      </c>
    </row>
    <row r="11" spans="2:8">
      <c r="B11" s="154" t="s">
        <v>483</v>
      </c>
      <c r="F11" s="154" t="s">
        <v>529</v>
      </c>
    </row>
    <row r="12" spans="2:8">
      <c r="B12" s="154" t="s">
        <v>484</v>
      </c>
    </row>
    <row r="13" spans="2:8">
      <c r="B13" s="154" t="s">
        <v>485</v>
      </c>
    </row>
    <row r="14" spans="2:8">
      <c r="B14" s="154" t="s">
        <v>486</v>
      </c>
    </row>
    <row r="15" spans="2:8">
      <c r="B15" s="154" t="s">
        <v>487</v>
      </c>
    </row>
    <row r="16" spans="2:8">
      <c r="B16" s="154" t="s">
        <v>488</v>
      </c>
    </row>
    <row r="17" spans="2:2">
      <c r="B17" s="154" t="s">
        <v>489</v>
      </c>
    </row>
    <row r="18" spans="2:2">
      <c r="B18" s="154" t="s">
        <v>490</v>
      </c>
    </row>
    <row r="19" spans="2:2">
      <c r="B19" s="154" t="s">
        <v>491</v>
      </c>
    </row>
    <row r="20" spans="2:2">
      <c r="B20" s="154" t="s">
        <v>492</v>
      </c>
    </row>
    <row r="21" spans="2:2">
      <c r="B21" s="154" t="s">
        <v>493</v>
      </c>
    </row>
    <row r="22" spans="2:2">
      <c r="B22" s="154" t="s">
        <v>494</v>
      </c>
    </row>
    <row r="23" spans="2:2">
      <c r="B23" s="154" t="s">
        <v>495</v>
      </c>
    </row>
    <row r="24" spans="2:2">
      <c r="B24" s="154" t="s">
        <v>496</v>
      </c>
    </row>
    <row r="25" spans="2:2">
      <c r="B25" s="154" t="s">
        <v>497</v>
      </c>
    </row>
    <row r="26" spans="2:2">
      <c r="B26" s="154" t="s">
        <v>498</v>
      </c>
    </row>
    <row r="27" spans="2:2">
      <c r="B27" s="154" t="s">
        <v>499</v>
      </c>
    </row>
    <row r="28" spans="2:2">
      <c r="B28" s="154" t="s">
        <v>500</v>
      </c>
    </row>
    <row r="29" spans="2:2">
      <c r="B29" s="154" t="s">
        <v>501</v>
      </c>
    </row>
    <row r="30" spans="2:2">
      <c r="B30" s="154" t="s">
        <v>502</v>
      </c>
    </row>
    <row r="31" spans="2:2">
      <c r="B31" s="154" t="s">
        <v>503</v>
      </c>
    </row>
    <row r="32" spans="2:2">
      <c r="B32" s="154" t="s">
        <v>504</v>
      </c>
    </row>
    <row r="33" spans="2:2">
      <c r="B33" s="154" t="s">
        <v>505</v>
      </c>
    </row>
    <row r="34" spans="2:2">
      <c r="B34" s="154" t="s">
        <v>506</v>
      </c>
    </row>
    <row r="35" spans="2:2">
      <c r="B35" s="154" t="s">
        <v>507</v>
      </c>
    </row>
    <row r="36" spans="2:2">
      <c r="B36" s="154" t="s">
        <v>508</v>
      </c>
    </row>
    <row r="37" spans="2:2">
      <c r="B37" s="154" t="s">
        <v>509</v>
      </c>
    </row>
    <row r="38" spans="2:2">
      <c r="B38" s="154" t="s">
        <v>510</v>
      </c>
    </row>
    <row r="39" spans="2:2">
      <c r="B39" s="154" t="s">
        <v>511</v>
      </c>
    </row>
    <row r="40" spans="2:2">
      <c r="B40" s="154" t="s">
        <v>512</v>
      </c>
    </row>
    <row r="41" spans="2:2">
      <c r="B41" s="154" t="s">
        <v>513</v>
      </c>
    </row>
    <row r="42" spans="2:2">
      <c r="B42" s="154" t="s">
        <v>514</v>
      </c>
    </row>
    <row r="43" spans="2:2">
      <c r="B43" s="154" t="s">
        <v>515</v>
      </c>
    </row>
    <row r="44" spans="2:2">
      <c r="B44" s="154" t="s">
        <v>516</v>
      </c>
    </row>
    <row r="45" spans="2:2">
      <c r="B45" s="154" t="s">
        <v>517</v>
      </c>
    </row>
    <row r="46" spans="2:2">
      <c r="B46" s="154" t="s">
        <v>518</v>
      </c>
    </row>
    <row r="47" spans="2:2">
      <c r="B47" s="154" t="s">
        <v>519</v>
      </c>
    </row>
    <row r="48" spans="2:2">
      <c r="B48" s="154" t="s">
        <v>520</v>
      </c>
    </row>
    <row r="49" spans="2:2">
      <c r="B49" s="154" t="s">
        <v>521</v>
      </c>
    </row>
  </sheetData>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C0F57-3ADF-429F-80A3-CCE0B80F6673}">
  <sheetPr codeName="Sheet9"/>
  <dimension ref="E2:M42"/>
  <sheetViews>
    <sheetView workbookViewId="0">
      <selection activeCell="Q15" sqref="Q15"/>
    </sheetView>
  </sheetViews>
  <sheetFormatPr defaultColWidth="8.75" defaultRowHeight="16.149999999999999" customHeight="1"/>
  <cols>
    <col min="1" max="2" width="8.75" style="102"/>
    <col min="3" max="3" width="8.75" style="102" customWidth="1"/>
    <col min="4" max="4" width="1" style="102" customWidth="1"/>
    <col min="5" max="5" width="28.25" style="101" customWidth="1"/>
    <col min="6" max="6" width="2.25" style="102" customWidth="1"/>
    <col min="7" max="7" width="14.875" style="103" customWidth="1"/>
    <col min="8" max="8" width="11.875" style="103" hidden="1" customWidth="1"/>
    <col min="9" max="9" width="11.375" style="105" customWidth="1"/>
    <col min="10" max="10" width="1.375" style="105" customWidth="1"/>
    <col min="11" max="11" width="14.875" style="103" customWidth="1"/>
    <col min="12" max="12" width="11.875" style="103" hidden="1" customWidth="1"/>
    <col min="13" max="13" width="11.375" style="105" customWidth="1"/>
    <col min="14" max="16384" width="8.75" style="102"/>
  </cols>
  <sheetData>
    <row r="2" spans="5:13" ht="16.149999999999999" customHeight="1" thickBot="1">
      <c r="E2" s="102"/>
      <c r="G2" s="124" t="s">
        <v>210</v>
      </c>
    </row>
    <row r="3" spans="5:13" ht="17.45" customHeight="1" thickTop="1">
      <c r="E3" s="1111" t="s">
        <v>614</v>
      </c>
      <c r="G3" s="1103" t="s">
        <v>206</v>
      </c>
      <c r="H3" s="1104"/>
      <c r="I3" s="1105"/>
      <c r="K3" s="1106" t="s">
        <v>207</v>
      </c>
      <c r="L3" s="1107"/>
      <c r="M3" s="1108"/>
    </row>
    <row r="4" spans="5:13" s="101" customFormat="1" ht="16.149999999999999" customHeight="1" thickBot="1">
      <c r="E4" s="1112"/>
      <c r="G4" s="125" t="s">
        <v>208</v>
      </c>
      <c r="H4" s="126"/>
      <c r="I4" s="127" t="s">
        <v>209</v>
      </c>
      <c r="J4" s="104"/>
      <c r="K4" s="128" t="s">
        <v>208</v>
      </c>
      <c r="L4" s="129"/>
      <c r="M4" s="130" t="s">
        <v>209</v>
      </c>
    </row>
    <row r="5" spans="5:13" ht="13.15" customHeight="1">
      <c r="E5" s="1112"/>
      <c r="G5" s="112" t="s">
        <v>613</v>
      </c>
      <c r="H5" s="113">
        <v>44197</v>
      </c>
      <c r="I5" s="114">
        <v>2024</v>
      </c>
      <c r="J5" s="104"/>
      <c r="K5" s="112" t="s">
        <v>173</v>
      </c>
      <c r="L5" s="113">
        <f>VALUE(CONCATENATE(M5,"/",1,"/",1))</f>
        <v>32509</v>
      </c>
      <c r="M5" s="114">
        <v>1989</v>
      </c>
    </row>
    <row r="6" spans="5:13" ht="13.15" customHeight="1">
      <c r="E6" s="1112"/>
      <c r="G6" s="112" t="s">
        <v>612</v>
      </c>
      <c r="H6" s="113">
        <v>44197</v>
      </c>
      <c r="I6" s="114">
        <v>2023</v>
      </c>
      <c r="J6" s="104"/>
      <c r="K6" s="107" t="s">
        <v>174</v>
      </c>
      <c r="L6" s="108">
        <f t="shared" ref="L6:L37" si="0">VALUE(CONCATENATE(M6,"/",1,"/",1))</f>
        <v>32143</v>
      </c>
      <c r="M6" s="106">
        <v>1988</v>
      </c>
    </row>
    <row r="7" spans="5:13" ht="13.15" customHeight="1">
      <c r="E7" s="1112"/>
      <c r="G7" s="112" t="s">
        <v>611</v>
      </c>
      <c r="H7" s="113">
        <v>44197</v>
      </c>
      <c r="I7" s="114">
        <v>2022</v>
      </c>
      <c r="J7" s="104"/>
      <c r="K7" s="107" t="s">
        <v>175</v>
      </c>
      <c r="L7" s="108">
        <f t="shared" si="0"/>
        <v>31778</v>
      </c>
      <c r="M7" s="106">
        <v>1987</v>
      </c>
    </row>
    <row r="8" spans="5:13" ht="13.15" customHeight="1" thickBot="1">
      <c r="E8" s="1112"/>
      <c r="G8" s="112" t="s">
        <v>465</v>
      </c>
      <c r="H8" s="113">
        <v>44197</v>
      </c>
      <c r="I8" s="114">
        <v>2021</v>
      </c>
      <c r="J8" s="104"/>
      <c r="K8" s="121" t="s">
        <v>176</v>
      </c>
      <c r="L8" s="122">
        <f t="shared" si="0"/>
        <v>31413</v>
      </c>
      <c r="M8" s="123">
        <v>1986</v>
      </c>
    </row>
    <row r="9" spans="5:13" ht="13.15" customHeight="1" thickTop="1">
      <c r="E9" s="1112"/>
      <c r="G9" s="112" t="s">
        <v>170</v>
      </c>
      <c r="H9" s="113">
        <f>VALUE(CONCATENATE(I9,"/",1,"/",1))</f>
        <v>43831</v>
      </c>
      <c r="I9" s="114">
        <v>2020</v>
      </c>
      <c r="J9" s="104"/>
      <c r="K9" s="134" t="s">
        <v>177</v>
      </c>
      <c r="L9" s="135">
        <f t="shared" si="0"/>
        <v>31048</v>
      </c>
      <c r="M9" s="136">
        <v>1985</v>
      </c>
    </row>
    <row r="10" spans="5:13" ht="13.15" customHeight="1">
      <c r="E10" s="1112"/>
      <c r="G10" s="107" t="s">
        <v>171</v>
      </c>
      <c r="H10" s="118">
        <f t="shared" ref="H10:H41" si="1">VALUE(CONCATENATE(I10,"/",1,"/",1))</f>
        <v>43466</v>
      </c>
      <c r="I10" s="1109">
        <v>2019</v>
      </c>
      <c r="J10" s="104"/>
      <c r="K10" s="107" t="s">
        <v>178</v>
      </c>
      <c r="L10" s="108">
        <f t="shared" si="0"/>
        <v>30682</v>
      </c>
      <c r="M10" s="106">
        <v>1984</v>
      </c>
    </row>
    <row r="11" spans="5:13" ht="13.15" customHeight="1" thickBot="1">
      <c r="E11" s="1112"/>
      <c r="G11" s="119" t="s">
        <v>169</v>
      </c>
      <c r="H11" s="120" t="e">
        <f t="shared" si="1"/>
        <v>#VALUE!</v>
      </c>
      <c r="I11" s="1110"/>
      <c r="J11" s="104"/>
      <c r="K11" s="107" t="s">
        <v>179</v>
      </c>
      <c r="L11" s="108">
        <f t="shared" si="0"/>
        <v>30317</v>
      </c>
      <c r="M11" s="106">
        <v>1983</v>
      </c>
    </row>
    <row r="12" spans="5:13" ht="13.15" customHeight="1" thickTop="1">
      <c r="E12" s="1112"/>
      <c r="G12" s="131" t="s">
        <v>168</v>
      </c>
      <c r="H12" s="132">
        <f t="shared" si="1"/>
        <v>43101</v>
      </c>
      <c r="I12" s="133">
        <v>2018</v>
      </c>
      <c r="J12" s="104"/>
      <c r="K12" s="107" t="s">
        <v>180</v>
      </c>
      <c r="L12" s="108">
        <f t="shared" si="0"/>
        <v>29952</v>
      </c>
      <c r="M12" s="106">
        <v>1982</v>
      </c>
    </row>
    <row r="13" spans="5:13" ht="13.15" customHeight="1">
      <c r="E13" s="1112"/>
      <c r="G13" s="107" t="s">
        <v>167</v>
      </c>
      <c r="H13" s="108">
        <f t="shared" si="1"/>
        <v>42736</v>
      </c>
      <c r="I13" s="106">
        <v>2017</v>
      </c>
      <c r="J13" s="104"/>
      <c r="K13" s="115" t="s">
        <v>181</v>
      </c>
      <c r="L13" s="116">
        <f t="shared" si="0"/>
        <v>29587</v>
      </c>
      <c r="M13" s="117">
        <v>1981</v>
      </c>
    </row>
    <row r="14" spans="5:13" ht="13.15" customHeight="1">
      <c r="E14" s="1112"/>
      <c r="G14" s="107" t="s">
        <v>166</v>
      </c>
      <c r="H14" s="108">
        <f t="shared" si="1"/>
        <v>42370</v>
      </c>
      <c r="I14" s="106">
        <v>2016</v>
      </c>
      <c r="J14" s="104"/>
      <c r="K14" s="134" t="s">
        <v>182</v>
      </c>
      <c r="L14" s="135">
        <f t="shared" si="0"/>
        <v>29221</v>
      </c>
      <c r="M14" s="136">
        <v>1980</v>
      </c>
    </row>
    <row r="15" spans="5:13" ht="13.15" customHeight="1">
      <c r="E15" s="1112"/>
      <c r="G15" s="107" t="s">
        <v>165</v>
      </c>
      <c r="H15" s="108">
        <f t="shared" si="1"/>
        <v>42005</v>
      </c>
      <c r="I15" s="106">
        <v>2015</v>
      </c>
      <c r="J15" s="104"/>
      <c r="K15" s="107" t="s">
        <v>183</v>
      </c>
      <c r="L15" s="108">
        <f t="shared" si="0"/>
        <v>28856</v>
      </c>
      <c r="M15" s="106">
        <v>1979</v>
      </c>
    </row>
    <row r="16" spans="5:13" ht="13.15" customHeight="1">
      <c r="E16" s="1112"/>
      <c r="G16" s="115" t="s">
        <v>164</v>
      </c>
      <c r="H16" s="116">
        <f t="shared" si="1"/>
        <v>41640</v>
      </c>
      <c r="I16" s="117">
        <v>2014</v>
      </c>
      <c r="J16" s="104"/>
      <c r="K16" s="107" t="s">
        <v>184</v>
      </c>
      <c r="L16" s="108">
        <f t="shared" si="0"/>
        <v>28491</v>
      </c>
      <c r="M16" s="106">
        <v>1978</v>
      </c>
    </row>
    <row r="17" spans="5:13" ht="13.15" customHeight="1">
      <c r="E17" s="1112"/>
      <c r="G17" s="131" t="s">
        <v>163</v>
      </c>
      <c r="H17" s="132">
        <f t="shared" si="1"/>
        <v>41275</v>
      </c>
      <c r="I17" s="133">
        <v>2013</v>
      </c>
      <c r="J17" s="104"/>
      <c r="K17" s="107" t="s">
        <v>185</v>
      </c>
      <c r="L17" s="108">
        <f t="shared" si="0"/>
        <v>28126</v>
      </c>
      <c r="M17" s="106">
        <v>1977</v>
      </c>
    </row>
    <row r="18" spans="5:13" ht="13.15" customHeight="1" thickBot="1">
      <c r="E18" s="1112"/>
      <c r="G18" s="107" t="s">
        <v>162</v>
      </c>
      <c r="H18" s="108">
        <f t="shared" si="1"/>
        <v>40909</v>
      </c>
      <c r="I18" s="106">
        <v>2012</v>
      </c>
      <c r="J18" s="104"/>
      <c r="K18" s="121" t="s">
        <v>186</v>
      </c>
      <c r="L18" s="122">
        <f t="shared" si="0"/>
        <v>27760</v>
      </c>
      <c r="M18" s="123">
        <v>1976</v>
      </c>
    </row>
    <row r="19" spans="5:13" ht="13.15" customHeight="1" thickTop="1">
      <c r="E19" s="1112"/>
      <c r="G19" s="107" t="s">
        <v>161</v>
      </c>
      <c r="H19" s="108">
        <f t="shared" si="1"/>
        <v>40544</v>
      </c>
      <c r="I19" s="106">
        <v>2011</v>
      </c>
      <c r="J19" s="104"/>
      <c r="K19" s="134" t="s">
        <v>187</v>
      </c>
      <c r="L19" s="135">
        <f t="shared" si="0"/>
        <v>27395</v>
      </c>
      <c r="M19" s="136">
        <v>1975</v>
      </c>
    </row>
    <row r="20" spans="5:13" ht="13.15" customHeight="1">
      <c r="E20" s="1112"/>
      <c r="G20" s="107" t="s">
        <v>160</v>
      </c>
      <c r="H20" s="108">
        <f t="shared" si="1"/>
        <v>40179</v>
      </c>
      <c r="I20" s="106">
        <v>2010</v>
      </c>
      <c r="J20" s="104"/>
      <c r="K20" s="107" t="s">
        <v>188</v>
      </c>
      <c r="L20" s="108">
        <f t="shared" si="0"/>
        <v>27030</v>
      </c>
      <c r="M20" s="106">
        <v>1974</v>
      </c>
    </row>
    <row r="21" spans="5:13" ht="13.15" customHeight="1" thickBot="1">
      <c r="E21" s="1112"/>
      <c r="G21" s="121" t="s">
        <v>159</v>
      </c>
      <c r="H21" s="122">
        <f t="shared" si="1"/>
        <v>39814</v>
      </c>
      <c r="I21" s="123">
        <v>2009</v>
      </c>
      <c r="J21" s="104"/>
      <c r="K21" s="107" t="s">
        <v>189</v>
      </c>
      <c r="L21" s="108">
        <f t="shared" si="0"/>
        <v>26665</v>
      </c>
      <c r="M21" s="106">
        <v>1973</v>
      </c>
    </row>
    <row r="22" spans="5:13" ht="13.15" customHeight="1" thickTop="1">
      <c r="E22" s="1112"/>
      <c r="G22" s="131" t="s">
        <v>158</v>
      </c>
      <c r="H22" s="132">
        <f t="shared" si="1"/>
        <v>39448</v>
      </c>
      <c r="I22" s="133">
        <v>2008</v>
      </c>
      <c r="J22" s="104"/>
      <c r="K22" s="107" t="s">
        <v>190</v>
      </c>
      <c r="L22" s="108">
        <f t="shared" si="0"/>
        <v>26299</v>
      </c>
      <c r="M22" s="106">
        <v>1972</v>
      </c>
    </row>
    <row r="23" spans="5:13" ht="13.15" customHeight="1">
      <c r="E23" s="1112"/>
      <c r="G23" s="107" t="s">
        <v>157</v>
      </c>
      <c r="H23" s="108">
        <f t="shared" si="1"/>
        <v>39083</v>
      </c>
      <c r="I23" s="106">
        <v>2007</v>
      </c>
      <c r="J23" s="104"/>
      <c r="K23" s="115" t="s">
        <v>191</v>
      </c>
      <c r="L23" s="116">
        <f t="shared" si="0"/>
        <v>25934</v>
      </c>
      <c r="M23" s="117">
        <v>1971</v>
      </c>
    </row>
    <row r="24" spans="5:13" ht="13.15" customHeight="1">
      <c r="E24" s="1112"/>
      <c r="G24" s="107" t="s">
        <v>156</v>
      </c>
      <c r="H24" s="108">
        <f t="shared" si="1"/>
        <v>38718</v>
      </c>
      <c r="I24" s="106">
        <v>2006</v>
      </c>
      <c r="J24" s="104"/>
      <c r="K24" s="134" t="s">
        <v>192</v>
      </c>
      <c r="L24" s="135">
        <f t="shared" si="0"/>
        <v>25569</v>
      </c>
      <c r="M24" s="136">
        <v>1970</v>
      </c>
    </row>
    <row r="25" spans="5:13" ht="13.15" customHeight="1">
      <c r="E25" s="1112"/>
      <c r="G25" s="107" t="s">
        <v>155</v>
      </c>
      <c r="H25" s="108">
        <f t="shared" si="1"/>
        <v>38353</v>
      </c>
      <c r="I25" s="106">
        <v>2005</v>
      </c>
      <c r="J25" s="104"/>
      <c r="K25" s="107" t="s">
        <v>193</v>
      </c>
      <c r="L25" s="108">
        <f t="shared" si="0"/>
        <v>25204</v>
      </c>
      <c r="M25" s="106">
        <v>1969</v>
      </c>
    </row>
    <row r="26" spans="5:13" ht="13.15" customHeight="1">
      <c r="E26" s="1112"/>
      <c r="G26" s="115" t="s">
        <v>154</v>
      </c>
      <c r="H26" s="116">
        <f t="shared" si="1"/>
        <v>37987</v>
      </c>
      <c r="I26" s="117">
        <v>2004</v>
      </c>
      <c r="J26" s="104"/>
      <c r="K26" s="107" t="s">
        <v>194</v>
      </c>
      <c r="L26" s="108">
        <f t="shared" si="0"/>
        <v>24838</v>
      </c>
      <c r="M26" s="106">
        <v>1968</v>
      </c>
    </row>
    <row r="27" spans="5:13" ht="13.15" customHeight="1">
      <c r="E27" s="1112"/>
      <c r="G27" s="131" t="s">
        <v>153</v>
      </c>
      <c r="H27" s="132">
        <f t="shared" si="1"/>
        <v>37622</v>
      </c>
      <c r="I27" s="133">
        <v>2003</v>
      </c>
      <c r="J27" s="104"/>
      <c r="K27" s="107" t="s">
        <v>195</v>
      </c>
      <c r="L27" s="108">
        <f t="shared" si="0"/>
        <v>24473</v>
      </c>
      <c r="M27" s="106">
        <v>1967</v>
      </c>
    </row>
    <row r="28" spans="5:13" ht="13.15" customHeight="1" thickBot="1">
      <c r="E28" s="1112"/>
      <c r="G28" s="107" t="s">
        <v>152</v>
      </c>
      <c r="H28" s="108">
        <f t="shared" si="1"/>
        <v>37257</v>
      </c>
      <c r="I28" s="106">
        <v>2002</v>
      </c>
      <c r="J28" s="104"/>
      <c r="K28" s="121" t="s">
        <v>196</v>
      </c>
      <c r="L28" s="122">
        <f t="shared" si="0"/>
        <v>24108</v>
      </c>
      <c r="M28" s="123">
        <v>1966</v>
      </c>
    </row>
    <row r="29" spans="5:13" ht="13.15" customHeight="1" thickTop="1">
      <c r="E29" s="1112"/>
      <c r="G29" s="107" t="s">
        <v>151</v>
      </c>
      <c r="H29" s="108">
        <f t="shared" si="1"/>
        <v>36892</v>
      </c>
      <c r="I29" s="106">
        <v>2001</v>
      </c>
      <c r="J29" s="104"/>
      <c r="K29" s="134" t="s">
        <v>197</v>
      </c>
      <c r="L29" s="135">
        <f t="shared" si="0"/>
        <v>23743</v>
      </c>
      <c r="M29" s="136">
        <v>1965</v>
      </c>
    </row>
    <row r="30" spans="5:13" ht="13.15" customHeight="1">
      <c r="E30" s="1112"/>
      <c r="G30" s="107" t="s">
        <v>150</v>
      </c>
      <c r="H30" s="108">
        <f t="shared" si="1"/>
        <v>36526</v>
      </c>
      <c r="I30" s="106">
        <v>2000</v>
      </c>
      <c r="J30" s="104"/>
      <c r="K30" s="107" t="s">
        <v>198</v>
      </c>
      <c r="L30" s="108">
        <f t="shared" si="0"/>
        <v>23377</v>
      </c>
      <c r="M30" s="106">
        <v>1964</v>
      </c>
    </row>
    <row r="31" spans="5:13" ht="13.15" customHeight="1" thickBot="1">
      <c r="E31" s="1112"/>
      <c r="G31" s="121" t="s">
        <v>149</v>
      </c>
      <c r="H31" s="122">
        <f t="shared" si="1"/>
        <v>36161</v>
      </c>
      <c r="I31" s="123">
        <v>1999</v>
      </c>
      <c r="J31" s="104"/>
      <c r="K31" s="107" t="s">
        <v>199</v>
      </c>
      <c r="L31" s="108">
        <f t="shared" si="0"/>
        <v>23012</v>
      </c>
      <c r="M31" s="106">
        <v>1963</v>
      </c>
    </row>
    <row r="32" spans="5:13" ht="13.15" customHeight="1" thickTop="1">
      <c r="E32" s="1112"/>
      <c r="G32" s="131" t="s">
        <v>148</v>
      </c>
      <c r="H32" s="132">
        <f t="shared" si="1"/>
        <v>35796</v>
      </c>
      <c r="I32" s="133">
        <v>1998</v>
      </c>
      <c r="J32" s="104"/>
      <c r="K32" s="107" t="s">
        <v>200</v>
      </c>
      <c r="L32" s="108">
        <f t="shared" si="0"/>
        <v>22647</v>
      </c>
      <c r="M32" s="106">
        <v>1962</v>
      </c>
    </row>
    <row r="33" spans="5:13" ht="13.15" customHeight="1">
      <c r="E33" s="1112"/>
      <c r="G33" s="107" t="s">
        <v>147</v>
      </c>
      <c r="H33" s="108">
        <f t="shared" si="1"/>
        <v>35431</v>
      </c>
      <c r="I33" s="106">
        <v>1997</v>
      </c>
      <c r="J33" s="104"/>
      <c r="K33" s="115" t="s">
        <v>201</v>
      </c>
      <c r="L33" s="116">
        <f t="shared" si="0"/>
        <v>22282</v>
      </c>
      <c r="M33" s="117">
        <v>1961</v>
      </c>
    </row>
    <row r="34" spans="5:13" ht="13.15" customHeight="1">
      <c r="E34" s="1112"/>
      <c r="G34" s="107" t="s">
        <v>146</v>
      </c>
      <c r="H34" s="108">
        <f t="shared" si="1"/>
        <v>35065</v>
      </c>
      <c r="I34" s="106">
        <v>1996</v>
      </c>
      <c r="J34" s="104"/>
      <c r="K34" s="134" t="s">
        <v>202</v>
      </c>
      <c r="L34" s="135">
        <f t="shared" si="0"/>
        <v>21916</v>
      </c>
      <c r="M34" s="136">
        <v>1960</v>
      </c>
    </row>
    <row r="35" spans="5:13" ht="13.15" customHeight="1">
      <c r="E35" s="1112"/>
      <c r="G35" s="107" t="s">
        <v>145</v>
      </c>
      <c r="H35" s="108">
        <f t="shared" si="1"/>
        <v>34700</v>
      </c>
      <c r="I35" s="106">
        <v>1995</v>
      </c>
      <c r="J35" s="104"/>
      <c r="K35" s="107" t="s">
        <v>203</v>
      </c>
      <c r="L35" s="108">
        <f t="shared" si="0"/>
        <v>21551</v>
      </c>
      <c r="M35" s="106">
        <v>1959</v>
      </c>
    </row>
    <row r="36" spans="5:13" ht="13.15" customHeight="1">
      <c r="E36" s="1112"/>
      <c r="G36" s="115" t="s">
        <v>144</v>
      </c>
      <c r="H36" s="116">
        <f t="shared" si="1"/>
        <v>34335</v>
      </c>
      <c r="I36" s="117">
        <v>1994</v>
      </c>
      <c r="J36" s="104"/>
      <c r="K36" s="107" t="s">
        <v>204</v>
      </c>
      <c r="L36" s="108">
        <f t="shared" si="0"/>
        <v>21186</v>
      </c>
      <c r="M36" s="106">
        <v>1958</v>
      </c>
    </row>
    <row r="37" spans="5:13" ht="13.15" customHeight="1" thickBot="1">
      <c r="E37" s="1112"/>
      <c r="G37" s="131" t="s">
        <v>143</v>
      </c>
      <c r="H37" s="132">
        <f t="shared" si="1"/>
        <v>33970</v>
      </c>
      <c r="I37" s="133">
        <v>1993</v>
      </c>
      <c r="J37" s="104"/>
      <c r="K37" s="109" t="s">
        <v>205</v>
      </c>
      <c r="L37" s="110">
        <f t="shared" si="0"/>
        <v>20821</v>
      </c>
      <c r="M37" s="111">
        <v>1957</v>
      </c>
    </row>
    <row r="38" spans="5:13" ht="16.149999999999999" customHeight="1">
      <c r="E38" s="1112"/>
      <c r="G38" s="107" t="s">
        <v>142</v>
      </c>
      <c r="H38" s="108">
        <f t="shared" si="1"/>
        <v>33604</v>
      </c>
      <c r="I38" s="106">
        <v>1992</v>
      </c>
    </row>
    <row r="39" spans="5:13" ht="16.149999999999999" customHeight="1">
      <c r="E39" s="1113"/>
      <c r="G39" s="107" t="s">
        <v>141</v>
      </c>
      <c r="H39" s="108">
        <f t="shared" si="1"/>
        <v>33239</v>
      </c>
      <c r="I39" s="106">
        <v>1991</v>
      </c>
    </row>
    <row r="40" spans="5:13" ht="16.149999999999999" customHeight="1">
      <c r="E40" s="1113"/>
      <c r="G40" s="107" t="s">
        <v>140</v>
      </c>
      <c r="H40" s="108">
        <f t="shared" si="1"/>
        <v>32874</v>
      </c>
      <c r="I40" s="106">
        <v>1990</v>
      </c>
    </row>
    <row r="41" spans="5:13" ht="16.149999999999999" customHeight="1" thickBot="1">
      <c r="E41" s="1114"/>
      <c r="G41" s="109" t="s">
        <v>172</v>
      </c>
      <c r="H41" s="110">
        <f t="shared" si="1"/>
        <v>32509</v>
      </c>
      <c r="I41" s="111">
        <v>1989</v>
      </c>
    </row>
    <row r="42" spans="5:13" ht="16.149999999999999" customHeight="1" thickTop="1"/>
  </sheetData>
  <mergeCells count="4">
    <mergeCell ref="G3:I3"/>
    <mergeCell ref="K3:M3"/>
    <mergeCell ref="I10:I11"/>
    <mergeCell ref="E3:E41"/>
  </mergeCells>
  <phoneticPr fontId="1"/>
  <pageMargins left="0.7" right="0.7" top="0.75" bottom="0.75" header="0.3" footer="0.3"/>
  <pageSetup paperSize="9"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5E4E0-5689-4D36-BD29-9B3F1A7EAFCA}">
  <sheetPr codeName="Sheet10"/>
  <dimension ref="D2:K41"/>
  <sheetViews>
    <sheetView topLeftCell="A22" workbookViewId="0">
      <selection activeCell="I40" sqref="I40"/>
    </sheetView>
  </sheetViews>
  <sheetFormatPr defaultRowHeight="18.75" outlineLevelRow="1"/>
  <cols>
    <col min="1" max="3" width="2.75" customWidth="1"/>
    <col min="4" max="4" width="3.375" customWidth="1"/>
    <col min="5" max="5" width="14.375" customWidth="1"/>
    <col min="6" max="6" width="9.875" customWidth="1"/>
    <col min="7" max="8" width="23.25" customWidth="1"/>
    <col min="9" max="9" width="30.875" customWidth="1"/>
    <col min="10" max="10" width="13" customWidth="1"/>
    <col min="11" max="11" width="6.625" customWidth="1"/>
  </cols>
  <sheetData>
    <row r="2" spans="4:11" ht="19.5" thickBot="1"/>
    <row r="3" spans="4:11" ht="27.75" customHeight="1">
      <c r="D3" s="269" t="s">
        <v>265</v>
      </c>
      <c r="E3" s="270"/>
      <c r="F3" s="270"/>
      <c r="G3" s="270"/>
      <c r="H3" s="270"/>
      <c r="I3" s="270"/>
      <c r="J3" s="270"/>
      <c r="K3" s="271"/>
    </row>
    <row r="4" spans="4:11">
      <c r="D4" s="252" t="s">
        <v>445</v>
      </c>
      <c r="E4" s="189"/>
      <c r="F4" s="189"/>
      <c r="G4" s="189"/>
      <c r="H4" s="189"/>
      <c r="I4" s="189"/>
      <c r="J4" s="189"/>
      <c r="K4" s="190"/>
    </row>
    <row r="5" spans="4:11" ht="16.899999999999999" customHeight="1">
      <c r="D5" s="252"/>
      <c r="E5" s="249" t="s">
        <v>446</v>
      </c>
      <c r="F5" s="189"/>
      <c r="G5" s="189"/>
      <c r="H5" s="189"/>
      <c r="I5" s="189"/>
      <c r="J5" s="189"/>
      <c r="K5" s="190"/>
    </row>
    <row r="6" spans="4:11" ht="3.75" customHeight="1">
      <c r="D6" s="188"/>
      <c r="E6" s="189"/>
      <c r="F6" s="189"/>
      <c r="G6" s="189"/>
      <c r="H6" s="189"/>
      <c r="I6" s="189"/>
      <c r="J6" s="189"/>
      <c r="K6" s="190"/>
    </row>
    <row r="7" spans="4:11">
      <c r="D7" s="188"/>
      <c r="E7" s="251" t="s">
        <v>441</v>
      </c>
      <c r="F7" s="249"/>
      <c r="G7" s="189"/>
      <c r="H7" s="189"/>
      <c r="I7" s="189"/>
      <c r="J7" s="189"/>
      <c r="K7" s="190"/>
    </row>
    <row r="8" spans="4:11" ht="2.25" customHeight="1">
      <c r="D8" s="188"/>
      <c r="E8" s="189"/>
      <c r="F8" s="189"/>
      <c r="G8" s="189"/>
      <c r="H8" s="189"/>
      <c r="I8" s="189"/>
      <c r="J8" s="189"/>
      <c r="K8" s="190"/>
    </row>
    <row r="9" spans="4:11" s="15" customFormat="1">
      <c r="D9" s="191"/>
      <c r="E9" s="184"/>
      <c r="F9" s="187"/>
      <c r="G9" s="185" t="s">
        <v>235</v>
      </c>
      <c r="H9" s="185" t="s">
        <v>235</v>
      </c>
      <c r="I9" s="186" t="s">
        <v>236</v>
      </c>
      <c r="J9" s="259" t="s">
        <v>439</v>
      </c>
      <c r="K9" s="192"/>
    </row>
    <row r="10" spans="4:11" ht="15.75" customHeight="1">
      <c r="D10" s="188"/>
      <c r="E10" s="1115" t="s">
        <v>263</v>
      </c>
      <c r="F10" s="1116" t="s">
        <v>428</v>
      </c>
      <c r="G10" s="1119" t="s">
        <v>432</v>
      </c>
      <c r="H10" s="1119" t="s">
        <v>432</v>
      </c>
      <c r="I10" s="256" t="s">
        <v>29</v>
      </c>
      <c r="J10" s="263"/>
      <c r="K10" s="190"/>
    </row>
    <row r="11" spans="4:11" ht="15.75" customHeight="1">
      <c r="D11" s="188"/>
      <c r="E11" s="1115"/>
      <c r="F11" s="1117"/>
      <c r="G11" s="1120"/>
      <c r="H11" s="1120"/>
      <c r="I11" s="257" t="s">
        <v>30</v>
      </c>
      <c r="J11" s="264">
        <v>4</v>
      </c>
      <c r="K11" s="190"/>
    </row>
    <row r="12" spans="4:11" ht="15.75" customHeight="1">
      <c r="D12" s="188"/>
      <c r="E12" s="1115"/>
      <c r="F12" s="1118"/>
      <c r="G12" s="1121"/>
      <c r="H12" s="1121"/>
      <c r="I12" s="258" t="s">
        <v>444</v>
      </c>
      <c r="J12" s="265"/>
      <c r="K12" s="190"/>
    </row>
    <row r="13" spans="4:11" ht="15.75" customHeight="1">
      <c r="D13" s="188"/>
      <c r="E13" s="1115"/>
      <c r="F13" s="1116" t="s">
        <v>430</v>
      </c>
      <c r="G13" s="1119" t="s">
        <v>264</v>
      </c>
      <c r="H13" s="1119" t="s">
        <v>264</v>
      </c>
      <c r="I13" s="256" t="s">
        <v>29</v>
      </c>
      <c r="J13" s="263"/>
      <c r="K13" s="190"/>
    </row>
    <row r="14" spans="4:11" ht="15.75" customHeight="1">
      <c r="D14" s="188"/>
      <c r="E14" s="1115"/>
      <c r="F14" s="1117"/>
      <c r="G14" s="1120"/>
      <c r="H14" s="1120"/>
      <c r="I14" s="257" t="s">
        <v>30</v>
      </c>
      <c r="J14" s="264">
        <v>5</v>
      </c>
      <c r="K14" s="190"/>
    </row>
    <row r="15" spans="4:11" ht="15.75" customHeight="1">
      <c r="D15" s="188"/>
      <c r="E15" s="1115"/>
      <c r="F15" s="1118"/>
      <c r="G15" s="1121"/>
      <c r="H15" s="1121"/>
      <c r="I15" s="258" t="s">
        <v>443</v>
      </c>
      <c r="J15" s="265"/>
      <c r="K15" s="190"/>
    </row>
    <row r="16" spans="4:11">
      <c r="D16" s="188"/>
      <c r="E16" s="189" t="s">
        <v>435</v>
      </c>
      <c r="F16" s="189"/>
      <c r="G16" s="189"/>
      <c r="H16" s="189"/>
      <c r="I16" s="189"/>
      <c r="J16" s="189"/>
      <c r="K16" s="190"/>
    </row>
    <row r="17" spans="4:11" ht="15.75" customHeight="1" thickBot="1">
      <c r="D17" s="193"/>
      <c r="E17" s="250" t="s">
        <v>442</v>
      </c>
      <c r="F17" s="194"/>
      <c r="G17" s="194"/>
      <c r="H17" s="194"/>
      <c r="I17" s="194"/>
      <c r="J17" s="194"/>
      <c r="K17" s="195"/>
    </row>
    <row r="19" spans="4:11" ht="19.5" thickBot="1"/>
    <row r="20" spans="4:11" ht="27.75" customHeight="1" outlineLevel="1">
      <c r="D20" s="266" t="s">
        <v>265</v>
      </c>
      <c r="E20" s="267"/>
      <c r="F20" s="267"/>
      <c r="G20" s="267"/>
      <c r="H20" s="267"/>
      <c r="I20" s="267"/>
      <c r="J20" s="267"/>
      <c r="K20" s="268"/>
    </row>
    <row r="21" spans="4:11" outlineLevel="1">
      <c r="D21" s="252" t="s">
        <v>556</v>
      </c>
      <c r="E21" s="189"/>
      <c r="F21" s="189"/>
      <c r="G21" s="189"/>
      <c r="H21" s="189"/>
      <c r="I21" s="189"/>
      <c r="J21" s="189"/>
      <c r="K21" s="190"/>
    </row>
    <row r="22" spans="4:11" ht="16.899999999999999" customHeight="1" outlineLevel="1">
      <c r="D22" s="252"/>
      <c r="E22" s="249" t="s">
        <v>436</v>
      </c>
      <c r="F22" s="189"/>
      <c r="G22" s="189"/>
      <c r="H22" s="189"/>
      <c r="I22" s="189"/>
      <c r="J22" s="189"/>
      <c r="K22" s="190"/>
    </row>
    <row r="23" spans="4:11" ht="3.75" customHeight="1" outlineLevel="1">
      <c r="D23" s="188"/>
      <c r="E23" s="189"/>
      <c r="F23" s="189"/>
      <c r="G23" s="189"/>
      <c r="H23" s="189"/>
      <c r="I23" s="189"/>
      <c r="J23" s="189"/>
      <c r="K23" s="190"/>
    </row>
    <row r="24" spans="4:11" outlineLevel="1">
      <c r="D24" s="188"/>
      <c r="E24" s="251" t="s">
        <v>438</v>
      </c>
      <c r="F24" s="249"/>
      <c r="G24" s="189"/>
      <c r="H24" s="189"/>
      <c r="I24" s="189"/>
      <c r="J24" s="189"/>
      <c r="K24" s="190"/>
    </row>
    <row r="25" spans="4:11" ht="2.25" customHeight="1" outlineLevel="1" thickBot="1">
      <c r="D25" s="188"/>
      <c r="E25" s="189"/>
      <c r="F25" s="189"/>
      <c r="G25" s="189"/>
      <c r="H25" s="189"/>
      <c r="I25" s="189"/>
      <c r="J25" s="189"/>
      <c r="K25" s="190"/>
    </row>
    <row r="26" spans="4:11" s="15" customFormat="1" ht="19.5" outlineLevel="1" thickBot="1">
      <c r="D26" s="191"/>
      <c r="E26" s="285"/>
      <c r="F26" s="286"/>
      <c r="G26" s="287" t="s">
        <v>468</v>
      </c>
      <c r="H26" s="287" t="s">
        <v>235</v>
      </c>
      <c r="I26" s="288" t="s">
        <v>236</v>
      </c>
      <c r="J26" s="289" t="s">
        <v>439</v>
      </c>
      <c r="K26" s="192"/>
    </row>
    <row r="27" spans="4:11" ht="15.75" customHeight="1" outlineLevel="1">
      <c r="D27" s="188"/>
      <c r="E27" s="1122" t="s">
        <v>262</v>
      </c>
      <c r="F27" s="1125" t="s">
        <v>429</v>
      </c>
      <c r="G27" s="1127" t="s">
        <v>469</v>
      </c>
      <c r="H27" s="1127" t="s">
        <v>432</v>
      </c>
      <c r="I27" s="254" t="s">
        <v>237</v>
      </c>
      <c r="J27" s="290"/>
      <c r="K27" s="190"/>
    </row>
    <row r="28" spans="4:11" ht="15.75" customHeight="1" outlineLevel="1">
      <c r="D28" s="188"/>
      <c r="E28" s="1123"/>
      <c r="F28" s="1125"/>
      <c r="G28" s="1127"/>
      <c r="H28" s="1127"/>
      <c r="I28" s="254" t="s">
        <v>606</v>
      </c>
      <c r="J28" s="291">
        <v>5</v>
      </c>
      <c r="K28" s="190"/>
    </row>
    <row r="29" spans="4:11" ht="15.75" customHeight="1" outlineLevel="1">
      <c r="D29" s="188"/>
      <c r="E29" s="1123"/>
      <c r="F29" s="1126"/>
      <c r="G29" s="1128"/>
      <c r="H29" s="1128"/>
      <c r="I29" s="255" t="s">
        <v>433</v>
      </c>
      <c r="J29" s="292"/>
      <c r="K29" s="190"/>
    </row>
    <row r="30" spans="4:11" ht="15.75" customHeight="1" outlineLevel="1">
      <c r="D30" s="188"/>
      <c r="E30" s="1123"/>
      <c r="F30" s="1129" t="s">
        <v>431</v>
      </c>
      <c r="G30" s="1131" t="s">
        <v>469</v>
      </c>
      <c r="H30" s="1131" t="s">
        <v>264</v>
      </c>
      <c r="I30" s="253" t="s">
        <v>29</v>
      </c>
      <c r="J30" s="293"/>
      <c r="K30" s="190"/>
    </row>
    <row r="31" spans="4:11" ht="15.75" customHeight="1" outlineLevel="1">
      <c r="D31" s="188"/>
      <c r="E31" s="1123"/>
      <c r="F31" s="1125"/>
      <c r="G31" s="1127"/>
      <c r="H31" s="1127"/>
      <c r="I31" s="254" t="s">
        <v>606</v>
      </c>
      <c r="J31" s="290">
        <v>6</v>
      </c>
      <c r="K31" s="190"/>
    </row>
    <row r="32" spans="4:11" ht="15.75" customHeight="1" outlineLevel="1" thickBot="1">
      <c r="D32" s="188"/>
      <c r="E32" s="1124"/>
      <c r="F32" s="1130"/>
      <c r="G32" s="1132"/>
      <c r="H32" s="1132"/>
      <c r="I32" s="284" t="s">
        <v>434</v>
      </c>
      <c r="J32" s="294"/>
      <c r="K32" s="190"/>
    </row>
    <row r="33" spans="4:11" ht="15.75" customHeight="1" outlineLevel="1">
      <c r="D33" s="188"/>
      <c r="E33" s="1133" t="s">
        <v>263</v>
      </c>
      <c r="F33" s="1117" t="s">
        <v>428</v>
      </c>
      <c r="G33" s="1120" t="s">
        <v>264</v>
      </c>
      <c r="H33" s="1120" t="s">
        <v>432</v>
      </c>
      <c r="I33" s="257" t="s">
        <v>29</v>
      </c>
      <c r="J33" s="295"/>
      <c r="K33" s="190"/>
    </row>
    <row r="34" spans="4:11" ht="15.75" customHeight="1" outlineLevel="1">
      <c r="D34" s="188"/>
      <c r="E34" s="1134"/>
      <c r="F34" s="1117"/>
      <c r="G34" s="1120"/>
      <c r="H34" s="1120"/>
      <c r="I34" s="257" t="s">
        <v>606</v>
      </c>
      <c r="J34" s="296">
        <v>4</v>
      </c>
      <c r="K34" s="190"/>
    </row>
    <row r="35" spans="4:11" ht="15.75" customHeight="1" outlineLevel="1">
      <c r="D35" s="188"/>
      <c r="E35" s="1134"/>
      <c r="F35" s="1118"/>
      <c r="G35" s="1121"/>
      <c r="H35" s="1121"/>
      <c r="I35" s="258" t="s">
        <v>433</v>
      </c>
      <c r="J35" s="297"/>
      <c r="K35" s="190"/>
    </row>
    <row r="36" spans="4:11" ht="15.75" customHeight="1" outlineLevel="1">
      <c r="D36" s="188"/>
      <c r="E36" s="1134"/>
      <c r="F36" s="1116" t="s">
        <v>430</v>
      </c>
      <c r="G36" s="1119" t="s">
        <v>264</v>
      </c>
      <c r="H36" s="1119" t="s">
        <v>264</v>
      </c>
      <c r="I36" s="256" t="s">
        <v>29</v>
      </c>
      <c r="J36" s="298"/>
      <c r="K36" s="190"/>
    </row>
    <row r="37" spans="4:11" ht="15.75" customHeight="1" outlineLevel="1">
      <c r="D37" s="188"/>
      <c r="E37" s="1134"/>
      <c r="F37" s="1117"/>
      <c r="G37" s="1120"/>
      <c r="H37" s="1120"/>
      <c r="I37" s="257" t="s">
        <v>606</v>
      </c>
      <c r="J37" s="295">
        <v>5</v>
      </c>
      <c r="K37" s="190"/>
    </row>
    <row r="38" spans="4:11" ht="15.75" customHeight="1" outlineLevel="1" thickBot="1">
      <c r="D38" s="188"/>
      <c r="E38" s="1135"/>
      <c r="F38" s="1136"/>
      <c r="G38" s="1137"/>
      <c r="H38" s="1137"/>
      <c r="I38" s="283" t="s">
        <v>434</v>
      </c>
      <c r="J38" s="299"/>
      <c r="K38" s="190"/>
    </row>
    <row r="39" spans="4:11" outlineLevel="1">
      <c r="D39" s="188"/>
      <c r="E39" s="189" t="s">
        <v>607</v>
      </c>
      <c r="F39" s="189"/>
      <c r="G39" s="189"/>
      <c r="H39" s="189"/>
      <c r="I39" s="189"/>
      <c r="J39" s="189"/>
      <c r="K39" s="190"/>
    </row>
    <row r="40" spans="4:11" ht="15.75" customHeight="1" outlineLevel="1" thickBot="1">
      <c r="D40" s="193"/>
      <c r="E40" s="250" t="s">
        <v>427</v>
      </c>
      <c r="F40" s="194"/>
      <c r="G40" s="194"/>
      <c r="H40" s="194"/>
      <c r="I40" s="194"/>
      <c r="J40" s="194"/>
      <c r="K40" s="195"/>
    </row>
    <row r="41" spans="4:11" outlineLevel="1"/>
  </sheetData>
  <mergeCells count="21">
    <mergeCell ref="E33:E38"/>
    <mergeCell ref="F33:F35"/>
    <mergeCell ref="H33:H35"/>
    <mergeCell ref="F36:F38"/>
    <mergeCell ref="H36:H38"/>
    <mergeCell ref="G33:G35"/>
    <mergeCell ref="G36:G38"/>
    <mergeCell ref="E27:E32"/>
    <mergeCell ref="F27:F29"/>
    <mergeCell ref="H27:H29"/>
    <mergeCell ref="F30:F32"/>
    <mergeCell ref="H30:H32"/>
    <mergeCell ref="G27:G29"/>
    <mergeCell ref="G30:G32"/>
    <mergeCell ref="E10:E15"/>
    <mergeCell ref="F10:F12"/>
    <mergeCell ref="F13:F15"/>
    <mergeCell ref="H10:H12"/>
    <mergeCell ref="H13:H15"/>
    <mergeCell ref="G10:G12"/>
    <mergeCell ref="G13:G15"/>
  </mergeCells>
  <phoneticPr fontId="1"/>
  <pageMargins left="0.70866141732283472" right="0.70866141732283472" top="0.74803149606299213" bottom="0.74803149606299213" header="0.31496062992125984" footer="0.31496062992125984"/>
  <pageSetup paperSize="9" orientation="landscape" horizont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198CE-3FBA-4BBA-A17E-CE8198DD5230}">
  <sheetPr codeName="Sheet11"/>
  <dimension ref="D2:J41"/>
  <sheetViews>
    <sheetView workbookViewId="0">
      <selection activeCell="J53" sqref="J53:Z53"/>
    </sheetView>
  </sheetViews>
  <sheetFormatPr defaultRowHeight="18.75" outlineLevelRow="1"/>
  <cols>
    <col min="1" max="3" width="2.75" customWidth="1"/>
    <col min="4" max="4" width="3.375" customWidth="1"/>
    <col min="5" max="5" width="14.375" customWidth="1"/>
    <col min="6" max="6" width="9.875" customWidth="1"/>
    <col min="7" max="7" width="23.25" customWidth="1"/>
    <col min="8" max="8" width="26.625" customWidth="1"/>
    <col min="9" max="9" width="13" customWidth="1"/>
    <col min="10" max="10" width="6.625" customWidth="1"/>
  </cols>
  <sheetData>
    <row r="2" spans="4:10" ht="19.5" thickBot="1"/>
    <row r="3" spans="4:10" ht="27.75" customHeight="1">
      <c r="D3" s="269" t="s">
        <v>265</v>
      </c>
      <c r="E3" s="270"/>
      <c r="F3" s="270"/>
      <c r="G3" s="270"/>
      <c r="H3" s="270"/>
      <c r="I3" s="270"/>
      <c r="J3" s="271"/>
    </row>
    <row r="4" spans="4:10">
      <c r="D4" s="252" t="s">
        <v>445</v>
      </c>
      <c r="E4" s="189"/>
      <c r="F4" s="189"/>
      <c r="G4" s="189"/>
      <c r="H4" s="189"/>
      <c r="I4" s="189"/>
      <c r="J4" s="190"/>
    </row>
    <row r="5" spans="4:10" ht="16.899999999999999" customHeight="1">
      <c r="D5" s="252"/>
      <c r="E5" s="249" t="s">
        <v>446</v>
      </c>
      <c r="F5" s="189"/>
      <c r="G5" s="189"/>
      <c r="H5" s="189"/>
      <c r="I5" s="189"/>
      <c r="J5" s="190"/>
    </row>
    <row r="6" spans="4:10" ht="3.75" customHeight="1">
      <c r="D6" s="188"/>
      <c r="E6" s="189"/>
      <c r="F6" s="189"/>
      <c r="G6" s="189"/>
      <c r="H6" s="189"/>
      <c r="I6" s="189"/>
      <c r="J6" s="190"/>
    </row>
    <row r="7" spans="4:10">
      <c r="D7" s="188"/>
      <c r="E7" s="251" t="s">
        <v>441</v>
      </c>
      <c r="F7" s="249"/>
      <c r="G7" s="189"/>
      <c r="H7" s="189"/>
      <c r="I7" s="189"/>
      <c r="J7" s="190"/>
    </row>
    <row r="8" spans="4:10" ht="2.25" customHeight="1">
      <c r="D8" s="188"/>
      <c r="E8" s="189"/>
      <c r="F8" s="189"/>
      <c r="G8" s="189"/>
      <c r="H8" s="189"/>
      <c r="I8" s="189"/>
      <c r="J8" s="190"/>
    </row>
    <row r="9" spans="4:10" s="15" customFormat="1">
      <c r="D9" s="191"/>
      <c r="E9" s="184"/>
      <c r="F9" s="187"/>
      <c r="G9" s="185" t="s">
        <v>235</v>
      </c>
      <c r="H9" s="186" t="s">
        <v>236</v>
      </c>
      <c r="I9" s="259" t="s">
        <v>439</v>
      </c>
      <c r="J9" s="192"/>
    </row>
    <row r="10" spans="4:10" ht="15.75" customHeight="1">
      <c r="D10" s="188"/>
      <c r="E10" s="1115" t="s">
        <v>263</v>
      </c>
      <c r="F10" s="1116" t="s">
        <v>428</v>
      </c>
      <c r="G10" s="1119" t="s">
        <v>432</v>
      </c>
      <c r="H10" s="256" t="s">
        <v>29</v>
      </c>
      <c r="I10" s="263"/>
      <c r="J10" s="190"/>
    </row>
    <row r="11" spans="4:10" ht="15.75" customHeight="1">
      <c r="D11" s="188"/>
      <c r="E11" s="1115"/>
      <c r="F11" s="1117"/>
      <c r="G11" s="1120"/>
      <c r="H11" s="257" t="s">
        <v>30</v>
      </c>
      <c r="I11" s="264">
        <v>4</v>
      </c>
      <c r="J11" s="190"/>
    </row>
    <row r="12" spans="4:10" ht="15.75" customHeight="1">
      <c r="D12" s="188"/>
      <c r="E12" s="1115"/>
      <c r="F12" s="1118"/>
      <c r="G12" s="1121"/>
      <c r="H12" s="258" t="s">
        <v>444</v>
      </c>
      <c r="I12" s="265"/>
      <c r="J12" s="190"/>
    </row>
    <row r="13" spans="4:10" ht="15.75" customHeight="1">
      <c r="D13" s="188"/>
      <c r="E13" s="1115"/>
      <c r="F13" s="1116" t="s">
        <v>430</v>
      </c>
      <c r="G13" s="1119" t="s">
        <v>264</v>
      </c>
      <c r="H13" s="256" t="s">
        <v>29</v>
      </c>
      <c r="I13" s="263"/>
      <c r="J13" s="190"/>
    </row>
    <row r="14" spans="4:10" ht="15.75" customHeight="1">
      <c r="D14" s="188"/>
      <c r="E14" s="1115"/>
      <c r="F14" s="1117"/>
      <c r="G14" s="1120"/>
      <c r="H14" s="257" t="s">
        <v>30</v>
      </c>
      <c r="I14" s="264">
        <v>5</v>
      </c>
      <c r="J14" s="190"/>
    </row>
    <row r="15" spans="4:10" ht="15.75" customHeight="1">
      <c r="D15" s="188"/>
      <c r="E15" s="1115"/>
      <c r="F15" s="1118"/>
      <c r="G15" s="1121"/>
      <c r="H15" s="258" t="s">
        <v>443</v>
      </c>
      <c r="I15" s="265"/>
      <c r="J15" s="190"/>
    </row>
    <row r="16" spans="4:10">
      <c r="D16" s="188"/>
      <c r="E16" s="189" t="s">
        <v>435</v>
      </c>
      <c r="F16" s="189"/>
      <c r="G16" s="189"/>
      <c r="H16" s="189"/>
      <c r="I16" s="189"/>
      <c r="J16" s="190"/>
    </row>
    <row r="17" spans="4:10" ht="15.75" customHeight="1" thickBot="1">
      <c r="D17" s="193"/>
      <c r="E17" s="250" t="s">
        <v>442</v>
      </c>
      <c r="F17" s="194"/>
      <c r="G17" s="194"/>
      <c r="H17" s="194"/>
      <c r="I17" s="194"/>
      <c r="J17" s="195"/>
    </row>
    <row r="19" spans="4:10" ht="19.5" thickBot="1"/>
    <row r="20" spans="4:10" ht="27.75" customHeight="1" outlineLevel="1">
      <c r="D20" s="266" t="s">
        <v>265</v>
      </c>
      <c r="E20" s="267"/>
      <c r="F20" s="267"/>
      <c r="G20" s="267"/>
      <c r="H20" s="267"/>
      <c r="I20" s="267"/>
      <c r="J20" s="268"/>
    </row>
    <row r="21" spans="4:10" outlineLevel="1">
      <c r="D21" s="252" t="s">
        <v>437</v>
      </c>
      <c r="E21" s="189"/>
      <c r="F21" s="189"/>
      <c r="G21" s="189"/>
      <c r="H21" s="189"/>
      <c r="I21" s="189"/>
      <c r="J21" s="190"/>
    </row>
    <row r="22" spans="4:10" ht="16.899999999999999" customHeight="1" outlineLevel="1">
      <c r="D22" s="252"/>
      <c r="E22" s="249" t="s">
        <v>436</v>
      </c>
      <c r="F22" s="189"/>
      <c r="G22" s="189"/>
      <c r="H22" s="189"/>
      <c r="I22" s="189"/>
      <c r="J22" s="190"/>
    </row>
    <row r="23" spans="4:10" ht="3.75" customHeight="1" outlineLevel="1">
      <c r="D23" s="188"/>
      <c r="E23" s="189"/>
      <c r="F23" s="189"/>
      <c r="G23" s="189"/>
      <c r="H23" s="189"/>
      <c r="I23" s="189"/>
      <c r="J23" s="190"/>
    </row>
    <row r="24" spans="4:10" outlineLevel="1">
      <c r="D24" s="188"/>
      <c r="E24" s="251" t="s">
        <v>438</v>
      </c>
      <c r="F24" s="249"/>
      <c r="G24" s="189"/>
      <c r="H24" s="189"/>
      <c r="I24" s="189"/>
      <c r="J24" s="190"/>
    </row>
    <row r="25" spans="4:10" ht="2.25" customHeight="1" outlineLevel="1">
      <c r="D25" s="188"/>
      <c r="E25" s="189"/>
      <c r="F25" s="189"/>
      <c r="G25" s="189"/>
      <c r="H25" s="189"/>
      <c r="I25" s="189"/>
      <c r="J25" s="190"/>
    </row>
    <row r="26" spans="4:10" s="15" customFormat="1" outlineLevel="1">
      <c r="D26" s="191"/>
      <c r="E26" s="184"/>
      <c r="F26" s="187"/>
      <c r="G26" s="185" t="s">
        <v>235</v>
      </c>
      <c r="H26" s="186" t="s">
        <v>236</v>
      </c>
      <c r="I26" s="259" t="s">
        <v>439</v>
      </c>
      <c r="J26" s="192"/>
    </row>
    <row r="27" spans="4:10" ht="15.75" customHeight="1" outlineLevel="1">
      <c r="D27" s="188"/>
      <c r="E27" s="1138" t="s">
        <v>262</v>
      </c>
      <c r="F27" s="1129" t="s">
        <v>429</v>
      </c>
      <c r="G27" s="1131" t="s">
        <v>432</v>
      </c>
      <c r="H27" s="253" t="s">
        <v>237</v>
      </c>
      <c r="I27" s="260"/>
      <c r="J27" s="190"/>
    </row>
    <row r="28" spans="4:10" ht="15.75" customHeight="1" outlineLevel="1">
      <c r="D28" s="188"/>
      <c r="E28" s="1138"/>
      <c r="F28" s="1125"/>
      <c r="G28" s="1127"/>
      <c r="H28" s="254" t="s">
        <v>31</v>
      </c>
      <c r="I28" s="261">
        <v>5</v>
      </c>
      <c r="J28" s="190"/>
    </row>
    <row r="29" spans="4:10" ht="15.75" customHeight="1" outlineLevel="1">
      <c r="D29" s="188"/>
      <c r="E29" s="1138"/>
      <c r="F29" s="1126"/>
      <c r="G29" s="1128"/>
      <c r="H29" s="255" t="s">
        <v>433</v>
      </c>
      <c r="I29" s="262"/>
      <c r="J29" s="190"/>
    </row>
    <row r="30" spans="4:10" ht="15.75" customHeight="1" outlineLevel="1">
      <c r="D30" s="188"/>
      <c r="E30" s="1138"/>
      <c r="F30" s="1129" t="s">
        <v>431</v>
      </c>
      <c r="G30" s="1131" t="s">
        <v>264</v>
      </c>
      <c r="H30" s="253" t="s">
        <v>29</v>
      </c>
      <c r="I30" s="260"/>
      <c r="J30" s="190"/>
    </row>
    <row r="31" spans="4:10" ht="15.75" customHeight="1" outlineLevel="1">
      <c r="D31" s="188"/>
      <c r="E31" s="1138"/>
      <c r="F31" s="1125"/>
      <c r="G31" s="1127"/>
      <c r="H31" s="254" t="s">
        <v>30</v>
      </c>
      <c r="I31" s="261">
        <v>6</v>
      </c>
      <c r="J31" s="190"/>
    </row>
    <row r="32" spans="4:10" ht="15.75" customHeight="1" outlineLevel="1">
      <c r="D32" s="188"/>
      <c r="E32" s="1138"/>
      <c r="F32" s="1126"/>
      <c r="G32" s="1128"/>
      <c r="H32" s="255" t="s">
        <v>434</v>
      </c>
      <c r="I32" s="262"/>
      <c r="J32" s="190"/>
    </row>
    <row r="33" spans="4:10" ht="15.75" customHeight="1" outlineLevel="1">
      <c r="D33" s="188"/>
      <c r="E33" s="1115" t="s">
        <v>263</v>
      </c>
      <c r="F33" s="1116" t="s">
        <v>428</v>
      </c>
      <c r="G33" s="1119" t="s">
        <v>432</v>
      </c>
      <c r="H33" s="256" t="s">
        <v>29</v>
      </c>
      <c r="I33" s="263"/>
      <c r="J33" s="190"/>
    </row>
    <row r="34" spans="4:10" ht="15.75" customHeight="1" outlineLevel="1">
      <c r="D34" s="188"/>
      <c r="E34" s="1115"/>
      <c r="F34" s="1117"/>
      <c r="G34" s="1120"/>
      <c r="H34" s="257" t="s">
        <v>30</v>
      </c>
      <c r="I34" s="264">
        <v>4</v>
      </c>
      <c r="J34" s="190"/>
    </row>
    <row r="35" spans="4:10" ht="15.75" customHeight="1" outlineLevel="1">
      <c r="D35" s="188"/>
      <c r="E35" s="1115"/>
      <c r="F35" s="1118"/>
      <c r="G35" s="1121"/>
      <c r="H35" s="258" t="s">
        <v>433</v>
      </c>
      <c r="I35" s="265"/>
      <c r="J35" s="190"/>
    </row>
    <row r="36" spans="4:10" ht="15.75" customHeight="1" outlineLevel="1">
      <c r="D36" s="188"/>
      <c r="E36" s="1115"/>
      <c r="F36" s="1116" t="s">
        <v>430</v>
      </c>
      <c r="G36" s="1119" t="s">
        <v>264</v>
      </c>
      <c r="H36" s="256" t="s">
        <v>29</v>
      </c>
      <c r="I36" s="263"/>
      <c r="J36" s="190"/>
    </row>
    <row r="37" spans="4:10" ht="15.75" customHeight="1" outlineLevel="1">
      <c r="D37" s="188"/>
      <c r="E37" s="1115"/>
      <c r="F37" s="1117"/>
      <c r="G37" s="1120"/>
      <c r="H37" s="257" t="s">
        <v>30</v>
      </c>
      <c r="I37" s="264">
        <v>5</v>
      </c>
      <c r="J37" s="190"/>
    </row>
    <row r="38" spans="4:10" ht="15.75" customHeight="1" outlineLevel="1">
      <c r="D38" s="188"/>
      <c r="E38" s="1115"/>
      <c r="F38" s="1118"/>
      <c r="G38" s="1121"/>
      <c r="H38" s="258" t="s">
        <v>434</v>
      </c>
      <c r="I38" s="265"/>
      <c r="J38" s="190"/>
    </row>
    <row r="39" spans="4:10" outlineLevel="1">
      <c r="D39" s="188"/>
      <c r="E39" s="189" t="s">
        <v>435</v>
      </c>
      <c r="F39" s="189"/>
      <c r="G39" s="189"/>
      <c r="H39" s="189"/>
      <c r="I39" s="189"/>
      <c r="J39" s="190"/>
    </row>
    <row r="40" spans="4:10" ht="15.75" customHeight="1" outlineLevel="1" thickBot="1">
      <c r="D40" s="193"/>
      <c r="E40" s="250" t="s">
        <v>427</v>
      </c>
      <c r="F40" s="194"/>
      <c r="G40" s="194"/>
      <c r="H40" s="194"/>
      <c r="I40" s="194"/>
      <c r="J40" s="195"/>
    </row>
    <row r="41" spans="4:10" outlineLevel="1"/>
  </sheetData>
  <mergeCells count="15">
    <mergeCell ref="E33:E38"/>
    <mergeCell ref="F33:F35"/>
    <mergeCell ref="G33:G35"/>
    <mergeCell ref="F36:F38"/>
    <mergeCell ref="G36:G38"/>
    <mergeCell ref="E10:E15"/>
    <mergeCell ref="F10:F12"/>
    <mergeCell ref="G10:G12"/>
    <mergeCell ref="F13:F15"/>
    <mergeCell ref="G13:G15"/>
    <mergeCell ref="E27:E32"/>
    <mergeCell ref="F27:F29"/>
    <mergeCell ref="G27:G29"/>
    <mergeCell ref="F30:F32"/>
    <mergeCell ref="G30:G32"/>
  </mergeCells>
  <phoneticPr fontId="1"/>
  <pageMargins left="0.70866141732283472" right="0.70866141732283472" top="0.74803149606299213" bottom="0.74803149606299213" header="0.31496062992125984" footer="0.31496062992125984"/>
  <pageSetup paperSize="9" orientation="landscape" horizontalDpi="4294967293"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4E61-F626-472F-876C-E82182377AC1}">
  <sheetPr codeName="Sheet12"/>
  <dimension ref="B1:G1"/>
  <sheetViews>
    <sheetView zoomScale="90" zoomScaleNormal="90" workbookViewId="0">
      <selection activeCell="J53" sqref="J53:Z53"/>
    </sheetView>
  </sheetViews>
  <sheetFormatPr defaultRowHeight="18.75"/>
  <cols>
    <col min="2" max="7" width="9" style="137"/>
  </cols>
  <sheetData/>
  <sheetProtection algorithmName="SHA-512" hashValue="CWwcv3H1PQkPYTj4lQnSV0Hl+6yebpbZrqytBWfQsV0ToLnsXsG6FHVEmC+Q61E+ODaIkXuiSBAcnpXycV34+Q==" saltValue="qdlXPItXFpWqzLRlv4x5Gw==" spinCount="100000" sheet="1" objects="1" scenarios="1"/>
  <phoneticPr fontId="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54137-938B-47ED-BCB4-D5F516F3943D}">
  <sheetPr codeName="Sheet1">
    <tabColor rgb="FF00B050"/>
    <pageSetUpPr fitToPage="1"/>
  </sheetPr>
  <dimension ref="A1:CX107"/>
  <sheetViews>
    <sheetView topLeftCell="A3" zoomScale="90" zoomScaleNormal="90" zoomScaleSheetLayoutView="100" workbookViewId="0">
      <selection activeCell="AT6" sqref="AT6:AV6"/>
    </sheetView>
  </sheetViews>
  <sheetFormatPr defaultRowHeight="18.75" outlineLevelRow="1" outlineLevelCol="1"/>
  <cols>
    <col min="1" max="1" width="8.25" style="137" customWidth="1"/>
    <col min="2" max="2" width="3.25" customWidth="1"/>
    <col min="3" max="7" width="2.25" customWidth="1"/>
    <col min="8" max="55" width="1.625" customWidth="1"/>
    <col min="56" max="56" width="25.375" style="137" customWidth="1"/>
    <col min="57" max="57" width="1.875" style="13" hidden="1" customWidth="1" outlineLevel="1"/>
    <col min="58" max="59" width="4.125" style="93" hidden="1" customWidth="1" outlineLevel="1"/>
    <col min="60" max="60" width="5.875" style="13" hidden="1" customWidth="1" outlineLevel="1"/>
    <col min="61" max="61" width="6.25" hidden="1" customWidth="1" outlineLevel="1"/>
    <col min="62" max="62" width="1.625" hidden="1" customWidth="1" outlineLevel="1"/>
    <col min="63" max="63" width="7.5" style="15" hidden="1" customWidth="1" outlineLevel="1"/>
    <col min="64" max="64" width="9" style="15" hidden="1" customWidth="1" outlineLevel="1"/>
    <col min="65" max="65" width="48.25" customWidth="1" collapsed="1"/>
    <col min="66" max="66" width="42.5" customWidth="1"/>
    <col min="67" max="67" width="40.625" customWidth="1"/>
    <col min="68" max="68" width="37.25" style="13" hidden="1" customWidth="1" outlineLevel="1"/>
    <col min="69" max="70" width="4.625" style="43" hidden="1" customWidth="1" outlineLevel="1"/>
    <col min="71" max="71" width="37.25" hidden="1" customWidth="1" outlineLevel="1"/>
    <col min="72" max="73" width="4.625" style="15" hidden="1" customWidth="1" outlineLevel="1"/>
    <col min="74" max="74" width="4.625" hidden="1" customWidth="1" outlineLevel="1"/>
    <col min="75" max="75" width="32" hidden="1" customWidth="1" outlineLevel="1"/>
    <col min="76" max="78" width="4.625" hidden="1" customWidth="1" outlineLevel="1"/>
    <col min="79" max="79" width="8.75" hidden="1" customWidth="1" outlineLevel="1"/>
    <col min="80" max="80" width="43.5" hidden="1" customWidth="1" outlineLevel="1"/>
    <col min="81" max="81" width="8.75" style="7" hidden="1" customWidth="1" outlineLevel="1"/>
    <col min="82" max="83" width="9" hidden="1" customWidth="1" outlineLevel="1"/>
    <col min="84" max="86" width="12.75" hidden="1" customWidth="1" outlineLevel="1"/>
    <col min="87" max="98" width="9" hidden="1" customWidth="1" outlineLevel="1"/>
    <col min="99" max="99" width="8.75" collapsed="1"/>
  </cols>
  <sheetData>
    <row r="1" spans="1:102" ht="20.25" hidden="1" outlineLevel="1" thickTop="1" thickBot="1">
      <c r="BP1" s="224" t="s">
        <v>268</v>
      </c>
      <c r="BQ1" s="225" t="s">
        <v>269</v>
      </c>
      <c r="BR1" s="225" t="s">
        <v>270</v>
      </c>
      <c r="BS1" s="226" t="s">
        <v>271</v>
      </c>
      <c r="BT1" s="227" t="s">
        <v>272</v>
      </c>
      <c r="BU1" s="227" t="s">
        <v>273</v>
      </c>
      <c r="BV1" s="226" t="s">
        <v>274</v>
      </c>
      <c r="BW1" s="226" t="s">
        <v>275</v>
      </c>
      <c r="BX1" s="226" t="s">
        <v>276</v>
      </c>
      <c r="BY1" s="226" t="s">
        <v>277</v>
      </c>
      <c r="BZ1" s="226">
        <v>1</v>
      </c>
      <c r="CA1" s="226" t="s">
        <v>298</v>
      </c>
      <c r="CB1" s="226">
        <v>2</v>
      </c>
      <c r="CC1" s="226" t="s">
        <v>299</v>
      </c>
      <c r="CD1" s="226">
        <v>3</v>
      </c>
      <c r="CE1" s="226" t="s">
        <v>300</v>
      </c>
      <c r="CF1" s="226">
        <v>4</v>
      </c>
      <c r="CG1" s="226" t="s">
        <v>301</v>
      </c>
      <c r="CH1" s="226">
        <v>5</v>
      </c>
      <c r="CI1" s="226" t="s">
        <v>302</v>
      </c>
      <c r="CJ1" s="226">
        <v>6</v>
      </c>
      <c r="CK1" s="226" t="s">
        <v>303</v>
      </c>
      <c r="CL1" s="226" t="s">
        <v>304</v>
      </c>
      <c r="CM1" s="226" t="s">
        <v>305</v>
      </c>
      <c r="CN1" s="226" t="s">
        <v>306</v>
      </c>
      <c r="CO1" s="226" t="s">
        <v>307</v>
      </c>
      <c r="CP1" s="226" t="s">
        <v>308</v>
      </c>
      <c r="CQ1" s="226" t="s">
        <v>309</v>
      </c>
      <c r="CR1" s="226" t="s">
        <v>310</v>
      </c>
      <c r="CS1" s="226" t="s">
        <v>312</v>
      </c>
      <c r="CT1" s="226" t="s">
        <v>311</v>
      </c>
      <c r="CU1" s="226" t="s">
        <v>270</v>
      </c>
      <c r="CV1" s="226" t="s">
        <v>313</v>
      </c>
      <c r="CW1" s="226" t="s">
        <v>271</v>
      </c>
      <c r="CX1" s="226" t="s">
        <v>276</v>
      </c>
    </row>
    <row r="2" spans="1:102" ht="20.25" hidden="1" outlineLevel="1" thickTop="1" thickBot="1">
      <c r="BP2" s="228">
        <f>I13</f>
        <v>0</v>
      </c>
      <c r="BQ2" s="229">
        <f>I12</f>
        <v>0</v>
      </c>
      <c r="BR2" s="229" t="e">
        <f>#REF!&amp;R15&amp;AA15</f>
        <v>#REF!</v>
      </c>
      <c r="BS2" s="230" t="str">
        <f>I16</f>
        <v>郵便番号</v>
      </c>
      <c r="BT2" s="227" t="str">
        <f>I18</f>
        <v>西暦</v>
      </c>
      <c r="BU2" s="231">
        <f>L18</f>
        <v>0</v>
      </c>
      <c r="BV2" s="232">
        <f>S18</f>
        <v>0</v>
      </c>
      <c r="BW2" s="232">
        <f>X18</f>
        <v>0</v>
      </c>
      <c r="BX2" s="226">
        <f>AK18</f>
        <v>0</v>
      </c>
      <c r="BY2" s="226">
        <f>B21</f>
        <v>0</v>
      </c>
      <c r="BZ2" s="226" t="str">
        <f>B23</f>
        <v/>
      </c>
      <c r="CA2" s="226">
        <f>B24</f>
        <v>0</v>
      </c>
      <c r="CB2" s="226" t="str">
        <f>AC23</f>
        <v/>
      </c>
      <c r="CC2" s="226">
        <f>AC24</f>
        <v>0</v>
      </c>
      <c r="CD2" s="226" t="str">
        <f>B25</f>
        <v/>
      </c>
      <c r="CE2" s="226">
        <f>B26</f>
        <v>0</v>
      </c>
      <c r="CF2" s="226" t="str">
        <f>AC25</f>
        <v/>
      </c>
      <c r="CG2" s="226">
        <f>AC26</f>
        <v>0</v>
      </c>
      <c r="CH2" s="226" t="str">
        <f>B27</f>
        <v/>
      </c>
      <c r="CI2" s="226">
        <f>B28</f>
        <v>0</v>
      </c>
      <c r="CJ2" s="226" t="str">
        <f>AC27</f>
        <v/>
      </c>
      <c r="CK2" s="226">
        <f>AC28</f>
        <v>0</v>
      </c>
      <c r="CL2" s="233" t="str">
        <f>AH33</f>
        <v/>
      </c>
      <c r="CM2" s="233" t="str">
        <f>AS33</f>
        <v/>
      </c>
      <c r="CN2" s="233" t="str">
        <f>AH37</f>
        <v/>
      </c>
      <c r="CO2" s="233" t="str">
        <f>AS37</f>
        <v/>
      </c>
      <c r="CP2" s="233" t="str">
        <f>AH41</f>
        <v/>
      </c>
      <c r="CQ2" s="233" t="str">
        <f>AS41</f>
        <v/>
      </c>
      <c r="CR2" s="226">
        <f>I46</f>
        <v>0</v>
      </c>
      <c r="CS2" s="226">
        <f>I49</f>
        <v>0</v>
      </c>
      <c r="CT2" s="226">
        <f>AO45</f>
        <v>0</v>
      </c>
      <c r="CU2" s="226" t="str">
        <f>AO47</f>
        <v>-</v>
      </c>
      <c r="CV2" s="226">
        <f>AO49</f>
        <v>0</v>
      </c>
      <c r="CW2" s="226">
        <f>I50</f>
        <v>0</v>
      </c>
      <c r="CX2" s="226" t="str">
        <f>AR50</f>
        <v>：</v>
      </c>
    </row>
    <row r="3" spans="1:102" ht="151.5" customHeight="1" collapsed="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N3" s="137"/>
      <c r="BO3" s="137"/>
    </row>
    <row r="4" spans="1:102" ht="1.5" customHeight="1">
      <c r="BN4" s="137"/>
      <c r="BO4" s="137"/>
    </row>
    <row r="5" spans="1:102" ht="13.9" customHeight="1">
      <c r="B5" s="385" t="s">
        <v>682</v>
      </c>
      <c r="C5" s="376"/>
      <c r="D5" s="376"/>
      <c r="E5" s="376"/>
      <c r="F5" s="376"/>
      <c r="G5" s="376"/>
      <c r="H5" s="137"/>
      <c r="I5" s="137"/>
      <c r="J5" s="321"/>
      <c r="K5" s="137"/>
      <c r="L5" s="137"/>
      <c r="M5" s="137"/>
      <c r="N5" s="137"/>
      <c r="O5" s="137"/>
      <c r="P5" s="137"/>
      <c r="Q5" s="137"/>
      <c r="R5" s="137"/>
      <c r="S5" s="137"/>
      <c r="T5" s="137"/>
      <c r="U5" s="137"/>
      <c r="V5" s="137"/>
      <c r="W5" s="137"/>
      <c r="X5" s="137"/>
      <c r="Y5" s="137"/>
      <c r="Z5" s="137"/>
      <c r="AA5" s="137"/>
      <c r="AB5" s="137"/>
      <c r="AC5" s="137"/>
      <c r="AD5" s="137"/>
      <c r="AE5" s="137"/>
      <c r="AF5" s="137"/>
      <c r="AG5" s="137"/>
      <c r="AH5" s="377"/>
      <c r="AI5" s="377"/>
      <c r="AJ5" s="377"/>
      <c r="AK5" s="377"/>
      <c r="AL5" s="377"/>
      <c r="AM5" s="377"/>
      <c r="AN5" s="377"/>
      <c r="AO5" s="377"/>
      <c r="AP5" s="377"/>
      <c r="AQ5" s="377"/>
      <c r="AR5" s="377"/>
      <c r="AS5" s="377"/>
      <c r="AT5" s="377"/>
      <c r="AU5" s="377"/>
      <c r="AV5" s="377"/>
      <c r="AW5" s="485" t="s">
        <v>693</v>
      </c>
      <c r="AX5" s="485"/>
      <c r="AY5" s="485"/>
      <c r="AZ5" s="485"/>
      <c r="BA5" s="485"/>
      <c r="BB5" s="485"/>
      <c r="BC5" s="485"/>
      <c r="BN5" s="137"/>
      <c r="BO5" s="137"/>
    </row>
    <row r="6" spans="1:102" ht="19.899999999999999" customHeight="1">
      <c r="B6" s="671" t="s">
        <v>680</v>
      </c>
      <c r="C6" s="671"/>
      <c r="D6" s="671"/>
      <c r="E6" s="671"/>
      <c r="F6" s="671"/>
      <c r="G6" s="671"/>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379"/>
      <c r="AI6" s="487" t="s">
        <v>461</v>
      </c>
      <c r="AJ6" s="487"/>
      <c r="AK6" s="487"/>
      <c r="AL6" s="486">
        <v>2026</v>
      </c>
      <c r="AM6" s="486"/>
      <c r="AN6" s="486"/>
      <c r="AO6" s="486"/>
      <c r="AP6" s="486"/>
      <c r="AQ6" s="486"/>
      <c r="AR6" s="487" t="s">
        <v>0</v>
      </c>
      <c r="AS6" s="487"/>
      <c r="AT6" s="559"/>
      <c r="AU6" s="559"/>
      <c r="AV6" s="559"/>
      <c r="AW6" s="487" t="s">
        <v>1</v>
      </c>
      <c r="AX6" s="487"/>
      <c r="AY6" s="559"/>
      <c r="AZ6" s="559"/>
      <c r="BA6" s="559"/>
      <c r="BB6" s="487" t="s">
        <v>2</v>
      </c>
      <c r="BC6" s="487"/>
      <c r="BM6" s="25"/>
      <c r="BN6" s="137"/>
      <c r="BO6" s="137"/>
    </row>
    <row r="7" spans="1:102" ht="19.899999999999999" customHeight="1">
      <c r="B7" s="672" t="s">
        <v>593</v>
      </c>
      <c r="C7" s="672"/>
      <c r="D7" s="672"/>
      <c r="E7" s="672"/>
      <c r="F7" s="672"/>
      <c r="G7" s="672"/>
      <c r="H7" s="672"/>
      <c r="I7" s="672"/>
      <c r="J7" s="672"/>
      <c r="K7" s="672"/>
      <c r="L7" s="672"/>
      <c r="M7" s="672"/>
      <c r="N7" s="672"/>
      <c r="O7" s="672"/>
      <c r="P7" s="672"/>
      <c r="Q7" s="672"/>
      <c r="R7" s="672"/>
      <c r="S7" s="672"/>
      <c r="T7" s="672"/>
      <c r="U7" s="672"/>
      <c r="V7" s="672"/>
      <c r="W7" s="672"/>
      <c r="X7" s="672"/>
      <c r="Y7" s="672"/>
      <c r="Z7" s="672"/>
      <c r="AA7" s="672"/>
      <c r="AB7" s="672"/>
      <c r="AC7" s="672"/>
      <c r="AD7" s="672"/>
      <c r="AE7" s="672"/>
      <c r="AF7" s="672"/>
      <c r="AG7" s="672"/>
      <c r="AH7" s="397"/>
      <c r="AI7" s="397"/>
      <c r="AJ7" s="397"/>
      <c r="AK7" s="397"/>
      <c r="AL7" s="397"/>
      <c r="AM7" s="397"/>
      <c r="AN7" s="397"/>
      <c r="AO7" s="397"/>
      <c r="AP7" s="397"/>
      <c r="AQ7" s="397"/>
      <c r="AR7" s="397"/>
      <c r="AS7" s="397"/>
      <c r="AT7" s="482"/>
      <c r="AU7" s="483"/>
      <c r="AV7" s="483"/>
      <c r="AW7" s="483"/>
      <c r="AX7" s="483"/>
      <c r="AY7" s="483"/>
      <c r="AZ7" s="483"/>
      <c r="BA7" s="483"/>
      <c r="BB7" s="482"/>
      <c r="BC7" s="484"/>
      <c r="BN7" s="137"/>
      <c r="BO7" s="137"/>
    </row>
    <row r="8" spans="1:102" ht="3.75" customHeight="1">
      <c r="B8" s="137"/>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N8" s="137"/>
      <c r="BO8" s="137"/>
    </row>
    <row r="9" spans="1:102" ht="25.5">
      <c r="B9" s="560" t="s">
        <v>694</v>
      </c>
      <c r="C9" s="560"/>
      <c r="D9" s="560"/>
      <c r="E9" s="560"/>
      <c r="F9" s="560"/>
      <c r="G9" s="560"/>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0"/>
      <c r="AY9" s="560"/>
      <c r="AZ9" s="560"/>
      <c r="BA9" s="560"/>
      <c r="BB9" s="560"/>
      <c r="BC9" s="560"/>
      <c r="BN9" s="137"/>
      <c r="BO9" s="137"/>
    </row>
    <row r="10" spans="1:102" ht="3.6" customHeight="1">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N10" s="137"/>
      <c r="BO10" s="137"/>
    </row>
    <row r="11" spans="1:102" ht="18.75" customHeight="1">
      <c r="B11" s="561" t="s">
        <v>3</v>
      </c>
      <c r="C11" s="562"/>
      <c r="D11" s="562"/>
      <c r="E11" s="562"/>
      <c r="F11" s="562"/>
      <c r="G11" s="562"/>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3"/>
      <c r="BN11" s="137"/>
    </row>
    <row r="12" spans="1:102" ht="18" customHeight="1">
      <c r="B12" s="564" t="s">
        <v>4</v>
      </c>
      <c r="C12" s="565"/>
      <c r="D12" s="565"/>
      <c r="E12" s="565"/>
      <c r="F12" s="565"/>
      <c r="G12" s="565"/>
      <c r="H12" s="565"/>
      <c r="I12" s="511"/>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3"/>
      <c r="AK12" s="502" t="s">
        <v>704</v>
      </c>
      <c r="AL12" s="503"/>
      <c r="AM12" s="503"/>
      <c r="AN12" s="503"/>
      <c r="AO12" s="503"/>
      <c r="AP12" s="504"/>
      <c r="AQ12" s="493" t="s">
        <v>705</v>
      </c>
      <c r="AR12" s="494"/>
      <c r="AS12" s="494"/>
      <c r="AT12" s="494"/>
      <c r="AU12" s="494"/>
      <c r="AV12" s="494"/>
      <c r="AW12" s="494"/>
      <c r="AX12" s="494"/>
      <c r="AY12" s="494"/>
      <c r="AZ12" s="494"/>
      <c r="BA12" s="494"/>
      <c r="BB12" s="494"/>
      <c r="BC12" s="495"/>
      <c r="BD12" s="679"/>
      <c r="BE12" s="680"/>
      <c r="BF12" s="680"/>
      <c r="BG12" s="680"/>
      <c r="BH12" s="680"/>
      <c r="BI12" s="680"/>
      <c r="BJ12" s="680"/>
      <c r="BK12" s="680"/>
      <c r="BL12" s="680"/>
      <c r="BM12" s="680"/>
      <c r="BN12" s="137"/>
      <c r="BO12" s="137"/>
      <c r="BP12"/>
      <c r="BQ12"/>
      <c r="BR12"/>
      <c r="BT12" s="7"/>
      <c r="BU12"/>
      <c r="CC12"/>
    </row>
    <row r="13" spans="1:102" s="2" customFormat="1" ht="14.25" customHeight="1">
      <c r="A13" s="138"/>
      <c r="B13" s="566" t="s">
        <v>6</v>
      </c>
      <c r="C13" s="567"/>
      <c r="D13" s="567"/>
      <c r="E13" s="567"/>
      <c r="F13" s="567"/>
      <c r="G13" s="567"/>
      <c r="H13" s="567"/>
      <c r="I13" s="518"/>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05"/>
      <c r="AL13" s="506"/>
      <c r="AM13" s="506"/>
      <c r="AN13" s="506"/>
      <c r="AO13" s="506"/>
      <c r="AP13" s="507"/>
      <c r="AQ13" s="496"/>
      <c r="AR13" s="496"/>
      <c r="AS13" s="496"/>
      <c r="AT13" s="496"/>
      <c r="AU13" s="496"/>
      <c r="AV13" s="496"/>
      <c r="AW13" s="496"/>
      <c r="AX13" s="496"/>
      <c r="AY13" s="496"/>
      <c r="AZ13" s="496"/>
      <c r="BA13" s="496"/>
      <c r="BB13" s="496"/>
      <c r="BC13" s="497"/>
      <c r="BD13" s="681"/>
      <c r="BE13" s="682"/>
      <c r="BF13" s="682"/>
      <c r="BG13" s="682"/>
      <c r="BH13" s="682"/>
      <c r="BI13" s="682"/>
      <c r="BJ13" s="682"/>
      <c r="BK13" s="682"/>
      <c r="BL13" s="682"/>
      <c r="BM13" s="682"/>
      <c r="BN13" s="137"/>
      <c r="BO13" s="137"/>
      <c r="BP13"/>
      <c r="BQ13"/>
      <c r="BR13"/>
      <c r="BS13"/>
      <c r="BT13" s="17"/>
    </row>
    <row r="14" spans="1:102" s="2" customFormat="1" ht="15.75" customHeight="1">
      <c r="A14" s="138"/>
      <c r="B14" s="508"/>
      <c r="C14" s="509"/>
      <c r="D14" s="509"/>
      <c r="E14" s="509"/>
      <c r="F14" s="509"/>
      <c r="G14" s="509"/>
      <c r="H14" s="509"/>
      <c r="I14" s="520"/>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05"/>
      <c r="AL14" s="506"/>
      <c r="AM14" s="506"/>
      <c r="AN14" s="506"/>
      <c r="AO14" s="506"/>
      <c r="AP14" s="507"/>
      <c r="AQ14" s="498" t="s">
        <v>454</v>
      </c>
      <c r="AR14" s="498"/>
      <c r="AS14" s="498"/>
      <c r="AT14" s="498"/>
      <c r="AU14" s="498"/>
      <c r="AV14" s="498"/>
      <c r="AW14" s="498"/>
      <c r="AX14" s="498"/>
      <c r="AY14" s="498"/>
      <c r="AZ14" s="498"/>
      <c r="BA14" s="498"/>
      <c r="BB14" s="498"/>
      <c r="BC14" s="499"/>
      <c r="BD14" s="681"/>
      <c r="BE14" s="682"/>
      <c r="BF14" s="682"/>
      <c r="BG14" s="682"/>
      <c r="BH14" s="682"/>
      <c r="BI14" s="682"/>
      <c r="BJ14" s="682"/>
      <c r="BK14" s="682"/>
      <c r="BL14" s="682"/>
      <c r="BM14" s="682"/>
      <c r="BN14" s="137"/>
      <c r="BO14" s="137"/>
      <c r="BP14"/>
      <c r="BQ14"/>
      <c r="BR14"/>
      <c r="BS14"/>
      <c r="BT14" s="17"/>
    </row>
    <row r="15" spans="1:102" s="2" customFormat="1" ht="23.25" customHeight="1">
      <c r="A15" s="138"/>
      <c r="B15" s="580" t="s">
        <v>7</v>
      </c>
      <c r="C15" s="581"/>
      <c r="D15" s="581"/>
      <c r="E15" s="581"/>
      <c r="F15" s="581"/>
      <c r="G15" s="581"/>
      <c r="H15" s="581"/>
      <c r="I15" s="514"/>
      <c r="J15" s="515"/>
      <c r="K15" s="515"/>
      <c r="L15" s="515"/>
      <c r="M15" s="515"/>
      <c r="N15" s="515"/>
      <c r="O15" s="516" t="s">
        <v>452</v>
      </c>
      <c r="P15" s="517"/>
      <c r="Q15" s="515"/>
      <c r="R15" s="515"/>
      <c r="S15" s="515"/>
      <c r="T15" s="515"/>
      <c r="U15" s="515"/>
      <c r="V15" s="515"/>
      <c r="W15" s="516" t="s">
        <v>452</v>
      </c>
      <c r="X15" s="517"/>
      <c r="Y15" s="515"/>
      <c r="Z15" s="515"/>
      <c r="AA15" s="515"/>
      <c r="AB15" s="515"/>
      <c r="AC15" s="515"/>
      <c r="AD15" s="515"/>
      <c r="AE15" s="516" t="s">
        <v>452</v>
      </c>
      <c r="AF15" s="517"/>
      <c r="AG15" s="522">
        <v>21</v>
      </c>
      <c r="AH15" s="523"/>
      <c r="AI15" s="523"/>
      <c r="AJ15" s="523"/>
      <c r="AK15" s="508"/>
      <c r="AL15" s="509"/>
      <c r="AM15" s="509"/>
      <c r="AN15" s="509"/>
      <c r="AO15" s="509"/>
      <c r="AP15" s="510"/>
      <c r="AQ15" s="500"/>
      <c r="AR15" s="500"/>
      <c r="AS15" s="500"/>
      <c r="AT15" s="500"/>
      <c r="AU15" s="500"/>
      <c r="AV15" s="500"/>
      <c r="AW15" s="500"/>
      <c r="AX15" s="500"/>
      <c r="AY15" s="500"/>
      <c r="AZ15" s="500"/>
      <c r="BA15" s="500"/>
      <c r="BB15" s="500"/>
      <c r="BC15" s="501"/>
      <c r="BD15" s="681"/>
      <c r="BE15" s="682"/>
      <c r="BF15" s="682"/>
      <c r="BG15" s="682"/>
      <c r="BH15" s="682"/>
      <c r="BI15" s="682"/>
      <c r="BJ15" s="682"/>
      <c r="BK15" s="682"/>
      <c r="BL15" s="682"/>
      <c r="BM15" s="682"/>
      <c r="BN15" s="137"/>
      <c r="BO15" s="137"/>
      <c r="BP15"/>
      <c r="BQ15"/>
      <c r="BR15"/>
      <c r="BS15"/>
      <c r="BT15" s="17"/>
    </row>
    <row r="16" spans="1:102" s="2" customFormat="1" ht="23.25" customHeight="1">
      <c r="A16" s="138"/>
      <c r="B16" s="582" t="s">
        <v>8</v>
      </c>
      <c r="C16" s="583"/>
      <c r="D16" s="583"/>
      <c r="E16" s="583"/>
      <c r="F16" s="583"/>
      <c r="G16" s="583"/>
      <c r="H16" s="584"/>
      <c r="I16" s="592" t="s">
        <v>451</v>
      </c>
      <c r="J16" s="593"/>
      <c r="K16" s="593"/>
      <c r="L16" s="593"/>
      <c r="M16" s="593"/>
      <c r="N16" s="593"/>
      <c r="O16" s="593"/>
      <c r="P16" s="608"/>
      <c r="Q16" s="609"/>
      <c r="R16" s="609"/>
      <c r="S16" s="609"/>
      <c r="T16" s="609"/>
      <c r="U16" s="590" t="s">
        <v>452</v>
      </c>
      <c r="V16" s="590"/>
      <c r="W16" s="591"/>
      <c r="X16" s="591"/>
      <c r="Y16" s="591"/>
      <c r="Z16" s="591"/>
      <c r="AA16" s="591"/>
      <c r="AB16" s="591"/>
      <c r="AC16" s="592" t="s">
        <v>453</v>
      </c>
      <c r="AD16" s="593"/>
      <c r="AE16" s="593"/>
      <c r="AF16" s="593"/>
      <c r="AG16" s="593"/>
      <c r="AH16" s="593"/>
      <c r="AI16" s="593"/>
      <c r="AJ16" s="594"/>
      <c r="AK16" s="585"/>
      <c r="AL16" s="586"/>
      <c r="AM16" s="586"/>
      <c r="AN16" s="586"/>
      <c r="AO16" s="586"/>
      <c r="AP16" s="586"/>
      <c r="AQ16" s="586"/>
      <c r="AR16" s="586"/>
      <c r="AS16" s="586"/>
      <c r="AT16" s="586"/>
      <c r="AU16" s="586"/>
      <c r="AV16" s="586"/>
      <c r="AW16" s="586"/>
      <c r="AX16" s="586"/>
      <c r="AY16" s="586"/>
      <c r="AZ16" s="586"/>
      <c r="BA16" s="586"/>
      <c r="BB16" s="586"/>
      <c r="BC16" s="587"/>
      <c r="BD16" s="677" t="str">
        <f>IF(Y15="","",IF(P17="","※「住所」は建設キャリアップシステムに登録の住所を入力してください。",""))</f>
        <v/>
      </c>
      <c r="BE16" s="678"/>
      <c r="BF16" s="678"/>
      <c r="BG16" s="678"/>
      <c r="BH16" s="678"/>
      <c r="BI16" s="678"/>
      <c r="BJ16" s="678"/>
      <c r="BK16" s="678"/>
      <c r="BL16" s="678"/>
      <c r="BM16" s="678"/>
      <c r="BN16" s="137"/>
      <c r="BO16" s="137"/>
      <c r="BP16"/>
      <c r="BQ16"/>
      <c r="BR16"/>
      <c r="BS16"/>
      <c r="BT16" s="17"/>
    </row>
    <row r="17" spans="1:83" s="2" customFormat="1" ht="23.25" customHeight="1">
      <c r="A17" s="138"/>
      <c r="B17" s="605"/>
      <c r="C17" s="606"/>
      <c r="D17" s="606"/>
      <c r="E17" s="606"/>
      <c r="F17" s="606"/>
      <c r="G17" s="606"/>
      <c r="H17" s="607"/>
      <c r="I17" s="592" t="s">
        <v>571</v>
      </c>
      <c r="J17" s="593"/>
      <c r="K17" s="593"/>
      <c r="L17" s="593"/>
      <c r="M17" s="593"/>
      <c r="N17" s="593"/>
      <c r="O17" s="593"/>
      <c r="P17" s="598"/>
      <c r="Q17" s="599"/>
      <c r="R17" s="599"/>
      <c r="S17" s="599"/>
      <c r="T17" s="599"/>
      <c r="U17" s="599"/>
      <c r="V17" s="599"/>
      <c r="W17" s="599"/>
      <c r="X17" s="599"/>
      <c r="Y17" s="599"/>
      <c r="Z17" s="599"/>
      <c r="AA17" s="599"/>
      <c r="AB17" s="599"/>
      <c r="AC17" s="599"/>
      <c r="AD17" s="599"/>
      <c r="AE17" s="599"/>
      <c r="AF17" s="599"/>
      <c r="AG17" s="599"/>
      <c r="AH17" s="599"/>
      <c r="AI17" s="599"/>
      <c r="AJ17" s="599"/>
      <c r="AK17" s="599"/>
      <c r="AL17" s="599"/>
      <c r="AM17" s="599"/>
      <c r="AN17" s="599"/>
      <c r="AO17" s="599"/>
      <c r="AP17" s="599"/>
      <c r="AQ17" s="599"/>
      <c r="AR17" s="599"/>
      <c r="AS17" s="599"/>
      <c r="AT17" s="599"/>
      <c r="AU17" s="599"/>
      <c r="AV17" s="599"/>
      <c r="AW17" s="599"/>
      <c r="AX17" s="599"/>
      <c r="AY17" s="599"/>
      <c r="AZ17" s="599"/>
      <c r="BA17" s="599"/>
      <c r="BB17" s="599"/>
      <c r="BC17" s="600"/>
      <c r="BD17" s="677" t="str">
        <f>IF(Y15="","",IF(AND(P16&lt;&gt;"",W16&lt;&gt;"",AK16&lt;&gt;"",P17&lt;&gt;""),"","※郵便番号、都道府県、市町村以下の項目すべてを入力してください。"))</f>
        <v/>
      </c>
      <c r="BE17" s="678"/>
      <c r="BF17" s="678"/>
      <c r="BG17" s="678"/>
      <c r="BH17" s="678"/>
      <c r="BI17" s="678"/>
      <c r="BJ17" s="678"/>
      <c r="BK17" s="678"/>
      <c r="BL17" s="678"/>
      <c r="BM17" s="678"/>
      <c r="BN17" s="137"/>
      <c r="BO17" s="137"/>
      <c r="BP17"/>
      <c r="BQ17"/>
      <c r="BR17"/>
      <c r="BS17"/>
      <c r="BT17" s="17"/>
    </row>
    <row r="18" spans="1:83" s="2" customFormat="1" ht="20.25" customHeight="1">
      <c r="A18" s="138"/>
      <c r="B18" s="582" t="s">
        <v>9</v>
      </c>
      <c r="C18" s="583"/>
      <c r="D18" s="583"/>
      <c r="E18" s="583"/>
      <c r="F18" s="583"/>
      <c r="G18" s="583"/>
      <c r="H18" s="584"/>
      <c r="I18" s="601" t="s">
        <v>209</v>
      </c>
      <c r="J18" s="602"/>
      <c r="K18" s="603"/>
      <c r="L18" s="604"/>
      <c r="M18" s="604"/>
      <c r="N18" s="604"/>
      <c r="O18" s="604"/>
      <c r="P18" s="604"/>
      <c r="Q18" s="535" t="s">
        <v>10</v>
      </c>
      <c r="R18" s="535"/>
      <c r="S18" s="568"/>
      <c r="T18" s="568"/>
      <c r="U18" s="568"/>
      <c r="V18" s="535" t="s">
        <v>11</v>
      </c>
      <c r="W18" s="535"/>
      <c r="X18" s="568"/>
      <c r="Y18" s="568"/>
      <c r="Z18" s="568"/>
      <c r="AA18" s="535" t="s">
        <v>12</v>
      </c>
      <c r="AB18" s="535"/>
      <c r="AC18" s="569" t="s">
        <v>627</v>
      </c>
      <c r="AD18" s="569"/>
      <c r="AE18" s="569"/>
      <c r="AF18" s="569"/>
      <c r="AG18" s="569"/>
      <c r="AH18" s="569"/>
      <c r="AI18" s="569"/>
      <c r="AJ18" s="570"/>
      <c r="AK18" s="571"/>
      <c r="AL18" s="572"/>
      <c r="AM18" s="572"/>
      <c r="AN18" s="572"/>
      <c r="AO18" s="572"/>
      <c r="AP18" s="572"/>
      <c r="AQ18" s="572"/>
      <c r="AR18" s="572"/>
      <c r="AS18" s="572"/>
      <c r="AT18" s="572"/>
      <c r="AU18" s="572"/>
      <c r="AV18" s="572"/>
      <c r="AW18" s="572"/>
      <c r="AX18" s="572"/>
      <c r="AY18" s="572"/>
      <c r="AZ18" s="572"/>
      <c r="BA18" s="572"/>
      <c r="BB18" s="572"/>
      <c r="BC18" s="573"/>
      <c r="BD18" s="677" t="str">
        <f>IF(P17="","",IF(L18="","※生年月日は西暦で入力してください。",""))</f>
        <v/>
      </c>
      <c r="BE18" s="678"/>
      <c r="BF18" s="678"/>
      <c r="BG18" s="678"/>
      <c r="BH18" s="678"/>
      <c r="BI18" s="678"/>
      <c r="BJ18" s="678"/>
      <c r="BK18" s="678"/>
      <c r="BL18" s="678"/>
      <c r="BM18" s="678"/>
      <c r="BN18" s="137"/>
      <c r="BO18" s="137"/>
      <c r="BP18"/>
      <c r="BQ18"/>
      <c r="BR18"/>
      <c r="BS18"/>
      <c r="BT18" s="17"/>
    </row>
    <row r="19" spans="1:83" ht="4.5" customHeight="1" thickBot="1">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row>
    <row r="20" spans="1:83" ht="17.45" customHeight="1" thickTop="1" thickBot="1">
      <c r="B20" s="574" t="s">
        <v>626</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M20" s="170" t="s">
        <v>227</v>
      </c>
    </row>
    <row r="21" spans="1:83" ht="54.6" customHeight="1" thickTop="1" thickBot="1">
      <c r="B21" s="575"/>
      <c r="C21" s="576"/>
      <c r="D21" s="576"/>
      <c r="E21" s="576"/>
      <c r="F21" s="576"/>
      <c r="G21" s="576"/>
      <c r="H21" s="576"/>
      <c r="I21" s="576"/>
      <c r="J21" s="576"/>
      <c r="K21" s="576"/>
      <c r="L21" s="576"/>
      <c r="M21" s="576"/>
      <c r="N21" s="576"/>
      <c r="O21" s="576"/>
      <c r="P21" s="576"/>
      <c r="Q21" s="576"/>
      <c r="R21" s="576"/>
      <c r="S21" s="576"/>
      <c r="T21" s="577"/>
      <c r="U21" s="578" t="str">
        <f>IF(AH31&lt;&gt;0,"",IF(B21="","←最初に、プルダウンの中から「申請をするレベル」を選択してください。","→「"&amp;B21&amp;BP21))</f>
        <v>←最初に、プルダウンの中から「申請をするレベル」を選択してください。</v>
      </c>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8"/>
      <c r="AY21" s="578"/>
      <c r="AZ21" s="578"/>
      <c r="BA21" s="578"/>
      <c r="BB21" s="578"/>
      <c r="BC21" s="579"/>
      <c r="BM21" s="623" t="str">
        <f>IFERROR(VLOOKUP($B$21,$BL$70:$BN$72,2,FALSE),"")</f>
        <v/>
      </c>
      <c r="BN21" s="148"/>
      <c r="BO21" s="148"/>
      <c r="BP21" s="152" t="s">
        <v>690</v>
      </c>
      <c r="BQ21"/>
      <c r="BR21" s="13"/>
      <c r="BS21" s="149" t="s">
        <v>604</v>
      </c>
      <c r="BT21" s="150"/>
      <c r="BU21" s="76"/>
      <c r="BV21" s="143"/>
      <c r="BW21" s="151" t="s">
        <v>605</v>
      </c>
      <c r="CC21"/>
      <c r="CE21" s="7"/>
    </row>
    <row r="22" spans="1:83" ht="15.75" customHeight="1" thickTop="1" thickBot="1">
      <c r="B22" s="530" t="s">
        <v>695</v>
      </c>
      <c r="C22" s="530"/>
      <c r="D22" s="530"/>
      <c r="E22" s="530"/>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620" t="str">
        <f>IF(B21="レベル４",BS21,IF(B21="レベル３",BW21,""))</f>
        <v/>
      </c>
      <c r="BM22" s="623"/>
    </row>
    <row r="23" spans="1:83" ht="18" customHeight="1" thickTop="1" thickBot="1">
      <c r="A23" s="246"/>
      <c r="B23" s="531" t="str">
        <f>IF($B$21="","",$B$21)</f>
        <v/>
      </c>
      <c r="C23" s="532"/>
      <c r="D23" s="532"/>
      <c r="E23" s="532"/>
      <c r="F23" s="532"/>
      <c r="G23" s="532"/>
      <c r="H23" s="532"/>
      <c r="I23" s="533"/>
      <c r="J23" s="534" t="s">
        <v>16</v>
      </c>
      <c r="K23" s="535"/>
      <c r="L23" s="535"/>
      <c r="M23" s="535"/>
      <c r="N23" s="535"/>
      <c r="O23" s="535"/>
      <c r="P23" s="535"/>
      <c r="Q23" s="536" t="str">
        <f>IFERROR(IF(B24="","",VLOOKUP(B24,資格コード,2,FALSE)),"")</f>
        <v/>
      </c>
      <c r="R23" s="536"/>
      <c r="S23" s="536"/>
      <c r="T23" s="536"/>
      <c r="U23" s="536"/>
      <c r="V23" s="536"/>
      <c r="W23" s="536"/>
      <c r="X23" s="536"/>
      <c r="Y23" s="536"/>
      <c r="Z23" s="536"/>
      <c r="AA23" s="535" t="s">
        <v>17</v>
      </c>
      <c r="AB23" s="537"/>
      <c r="AC23" s="531" t="str">
        <f>IF($B$21="","","レベル２")</f>
        <v/>
      </c>
      <c r="AD23" s="532"/>
      <c r="AE23" s="532"/>
      <c r="AF23" s="532"/>
      <c r="AG23" s="532"/>
      <c r="AH23" s="532"/>
      <c r="AI23" s="532"/>
      <c r="AJ23" s="533"/>
      <c r="AK23" s="534" t="s">
        <v>16</v>
      </c>
      <c r="AL23" s="535"/>
      <c r="AM23" s="535"/>
      <c r="AN23" s="535"/>
      <c r="AO23" s="535"/>
      <c r="AP23" s="535"/>
      <c r="AQ23" s="535"/>
      <c r="AR23" s="536" t="str">
        <f>IFERROR(IF(AC24="","",VLOOKUP(AC24,資格コード,2,FALSE)),"")</f>
        <v/>
      </c>
      <c r="AS23" s="536"/>
      <c r="AT23" s="536"/>
      <c r="AU23" s="536"/>
      <c r="AV23" s="536"/>
      <c r="AW23" s="536"/>
      <c r="AX23" s="536"/>
      <c r="AY23" s="536"/>
      <c r="AZ23" s="536"/>
      <c r="BA23" s="536"/>
      <c r="BB23" s="535" t="s">
        <v>17</v>
      </c>
      <c r="BC23" s="537"/>
      <c r="BD23" s="620"/>
      <c r="BM23" s="171" t="s">
        <v>228</v>
      </c>
      <c r="BN23" s="618" t="str">
        <f>IF($B$21="","",IF($B$21="レベル４","「レベル４」の場合は、左記資格に加え、以下の「レベル３・２」の資格要件も達成していていること",IF($B$21="レベル３","「レベル３」の場合は、左記資格に加え、以下の「レベル２」の資格要件も達成していてること","")))</f>
        <v/>
      </c>
      <c r="BO23" s="619"/>
    </row>
    <row r="24" spans="1:83" ht="21.75" customHeight="1" thickTop="1" thickBot="1">
      <c r="A24" s="247"/>
      <c r="B24" s="595"/>
      <c r="C24" s="596"/>
      <c r="D24" s="596"/>
      <c r="E24" s="596"/>
      <c r="F24" s="596"/>
      <c r="G24" s="596"/>
      <c r="H24" s="596"/>
      <c r="I24" s="596"/>
      <c r="J24" s="596"/>
      <c r="K24" s="596"/>
      <c r="L24" s="596"/>
      <c r="M24" s="596"/>
      <c r="N24" s="596"/>
      <c r="O24" s="596"/>
      <c r="P24" s="596"/>
      <c r="Q24" s="596"/>
      <c r="R24" s="596"/>
      <c r="S24" s="596"/>
      <c r="T24" s="596"/>
      <c r="U24" s="596"/>
      <c r="V24" s="596"/>
      <c r="W24" s="596"/>
      <c r="X24" s="596"/>
      <c r="Y24" s="596"/>
      <c r="Z24" s="596"/>
      <c r="AA24" s="596"/>
      <c r="AB24" s="597"/>
      <c r="AC24" s="595"/>
      <c r="AD24" s="596"/>
      <c r="AE24" s="596"/>
      <c r="AF24" s="596"/>
      <c r="AG24" s="596"/>
      <c r="AH24" s="596"/>
      <c r="AI24" s="596"/>
      <c r="AJ24" s="596"/>
      <c r="AK24" s="596"/>
      <c r="AL24" s="596"/>
      <c r="AM24" s="596"/>
      <c r="AN24" s="596"/>
      <c r="AO24" s="596"/>
      <c r="AP24" s="596"/>
      <c r="AQ24" s="596"/>
      <c r="AR24" s="596"/>
      <c r="AS24" s="596"/>
      <c r="AT24" s="596"/>
      <c r="AU24" s="596"/>
      <c r="AV24" s="596"/>
      <c r="AW24" s="596"/>
      <c r="AX24" s="596"/>
      <c r="AY24" s="596"/>
      <c r="AZ24" s="596"/>
      <c r="BA24" s="596"/>
      <c r="BB24" s="596"/>
      <c r="BC24" s="597"/>
      <c r="BD24" s="620"/>
      <c r="BE24" s="91"/>
      <c r="BF24" s="94"/>
      <c r="BM24" s="624" t="str">
        <f>IFERROR(VLOOKUP($B$21,$BL$70:$BN$72,3,FALSE),"")</f>
        <v/>
      </c>
      <c r="BN24" s="639" t="str">
        <f>IF($B$21="レベル４",BN71,IF($B$21="レベル３",BN70,""))</f>
        <v/>
      </c>
      <c r="BO24" s="640" t="str">
        <f>IF($B$21="レベル４",BN70,"")</f>
        <v/>
      </c>
    </row>
    <row r="25" spans="1:83" ht="18" customHeight="1" thickTop="1" thickBot="1">
      <c r="A25" s="248"/>
      <c r="B25" s="531" t="str">
        <f>IF($B$21="","",IF(OR($B$21="レベル４",$B$21="レベル３"),"レベル３","レベル２"))</f>
        <v/>
      </c>
      <c r="C25" s="532"/>
      <c r="D25" s="532"/>
      <c r="E25" s="532"/>
      <c r="F25" s="532"/>
      <c r="G25" s="532"/>
      <c r="H25" s="532"/>
      <c r="I25" s="533"/>
      <c r="J25" s="534" t="s">
        <v>16</v>
      </c>
      <c r="K25" s="535"/>
      <c r="L25" s="535"/>
      <c r="M25" s="535"/>
      <c r="N25" s="535"/>
      <c r="O25" s="535"/>
      <c r="P25" s="535"/>
      <c r="Q25" s="536" t="str">
        <f>IFERROR(IF(B26="","",VLOOKUP(B26,資格コード,2,FALSE)),"")</f>
        <v/>
      </c>
      <c r="R25" s="536"/>
      <c r="S25" s="536"/>
      <c r="T25" s="536"/>
      <c r="U25" s="536"/>
      <c r="V25" s="536"/>
      <c r="W25" s="536"/>
      <c r="X25" s="536"/>
      <c r="Y25" s="536"/>
      <c r="Z25" s="536"/>
      <c r="AA25" s="535" t="s">
        <v>17</v>
      </c>
      <c r="AB25" s="537"/>
      <c r="AC25" s="531" t="str">
        <f>IF($B$21="","","レベル２")</f>
        <v/>
      </c>
      <c r="AD25" s="532"/>
      <c r="AE25" s="532"/>
      <c r="AF25" s="532"/>
      <c r="AG25" s="532"/>
      <c r="AH25" s="532"/>
      <c r="AI25" s="532"/>
      <c r="AJ25" s="533"/>
      <c r="AK25" s="534" t="s">
        <v>16</v>
      </c>
      <c r="AL25" s="535"/>
      <c r="AM25" s="535"/>
      <c r="AN25" s="535"/>
      <c r="AO25" s="535"/>
      <c r="AP25" s="535"/>
      <c r="AQ25" s="535"/>
      <c r="AR25" s="536" t="str">
        <f>IFERROR(IF(AC26="","",VLOOKUP(AC26,資格コード,2,FALSE)),"")</f>
        <v/>
      </c>
      <c r="AS25" s="536"/>
      <c r="AT25" s="536"/>
      <c r="AU25" s="536"/>
      <c r="AV25" s="536"/>
      <c r="AW25" s="536"/>
      <c r="AX25" s="536"/>
      <c r="AY25" s="536"/>
      <c r="AZ25" s="536"/>
      <c r="BA25" s="536"/>
      <c r="BB25" s="535" t="s">
        <v>17</v>
      </c>
      <c r="BC25" s="537"/>
      <c r="BD25" s="620"/>
      <c r="BM25" s="624"/>
      <c r="BN25" s="639"/>
      <c r="BO25" s="640"/>
    </row>
    <row r="26" spans="1:83" ht="21.75" customHeight="1" thickTop="1" thickBot="1">
      <c r="A26" s="247"/>
      <c r="B26" s="595"/>
      <c r="C26" s="596"/>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7"/>
      <c r="AC26" s="595"/>
      <c r="AD26" s="596"/>
      <c r="AE26" s="596"/>
      <c r="AF26" s="596"/>
      <c r="AG26" s="596"/>
      <c r="AH26" s="596"/>
      <c r="AI26" s="596"/>
      <c r="AJ26" s="596"/>
      <c r="AK26" s="596"/>
      <c r="AL26" s="596"/>
      <c r="AM26" s="596"/>
      <c r="AN26" s="596"/>
      <c r="AO26" s="596"/>
      <c r="AP26" s="596"/>
      <c r="AQ26" s="596"/>
      <c r="AR26" s="596"/>
      <c r="AS26" s="596"/>
      <c r="AT26" s="596"/>
      <c r="AU26" s="596"/>
      <c r="AV26" s="596"/>
      <c r="AW26" s="596"/>
      <c r="AX26" s="596"/>
      <c r="AY26" s="596"/>
      <c r="AZ26" s="596"/>
      <c r="BA26" s="596"/>
      <c r="BB26" s="596"/>
      <c r="BC26" s="597"/>
      <c r="BD26" s="620"/>
      <c r="BE26" s="91"/>
      <c r="BF26" s="94"/>
      <c r="BM26" s="624"/>
      <c r="BN26" s="639"/>
      <c r="BO26" s="640"/>
    </row>
    <row r="27" spans="1:83" ht="18" customHeight="1" thickTop="1" thickBot="1">
      <c r="A27" s="248"/>
      <c r="B27" s="531" t="str">
        <f>IF($B$21="","",IF(OR($B$21="レベル４",$B$21="レベル３"),"レベル３","レベル２"))</f>
        <v/>
      </c>
      <c r="C27" s="532"/>
      <c r="D27" s="532"/>
      <c r="E27" s="532"/>
      <c r="F27" s="532"/>
      <c r="G27" s="532"/>
      <c r="H27" s="532"/>
      <c r="I27" s="533"/>
      <c r="J27" s="534" t="s">
        <v>16</v>
      </c>
      <c r="K27" s="535"/>
      <c r="L27" s="535"/>
      <c r="M27" s="535"/>
      <c r="N27" s="535"/>
      <c r="O27" s="535"/>
      <c r="P27" s="535"/>
      <c r="Q27" s="536" t="str">
        <f>IFERROR(IF(B28="","",VLOOKUP(B28,資格コード,2,FALSE)),"")</f>
        <v/>
      </c>
      <c r="R27" s="536"/>
      <c r="S27" s="536"/>
      <c r="T27" s="536"/>
      <c r="U27" s="536"/>
      <c r="V27" s="536"/>
      <c r="W27" s="536"/>
      <c r="X27" s="536"/>
      <c r="Y27" s="536"/>
      <c r="Z27" s="536"/>
      <c r="AA27" s="535" t="s">
        <v>17</v>
      </c>
      <c r="AB27" s="537"/>
      <c r="AC27" s="531" t="str">
        <f>IF($B$21="","","レベル２")</f>
        <v/>
      </c>
      <c r="AD27" s="532"/>
      <c r="AE27" s="532"/>
      <c r="AF27" s="532"/>
      <c r="AG27" s="532"/>
      <c r="AH27" s="532"/>
      <c r="AI27" s="532"/>
      <c r="AJ27" s="533"/>
      <c r="AK27" s="534" t="s">
        <v>16</v>
      </c>
      <c r="AL27" s="535"/>
      <c r="AM27" s="535"/>
      <c r="AN27" s="535"/>
      <c r="AO27" s="535"/>
      <c r="AP27" s="535"/>
      <c r="AQ27" s="535"/>
      <c r="AR27" s="536" t="str">
        <f>IFERROR(IF(AC28="","",VLOOKUP(AC28,資格コード,2,FALSE)),"")</f>
        <v/>
      </c>
      <c r="AS27" s="536"/>
      <c r="AT27" s="536"/>
      <c r="AU27" s="536"/>
      <c r="AV27" s="536"/>
      <c r="AW27" s="536"/>
      <c r="AX27" s="536"/>
      <c r="AY27" s="536"/>
      <c r="AZ27" s="536"/>
      <c r="BA27" s="536"/>
      <c r="BB27" s="535" t="s">
        <v>17</v>
      </c>
      <c r="BC27" s="537"/>
      <c r="BD27" s="620"/>
      <c r="BM27" s="624"/>
      <c r="BN27" s="639"/>
      <c r="BO27" s="640"/>
    </row>
    <row r="28" spans="1:83" ht="21.75" customHeight="1" thickTop="1" thickBot="1">
      <c r="A28" s="247"/>
      <c r="B28" s="595"/>
      <c r="C28" s="596"/>
      <c r="D28" s="596"/>
      <c r="E28" s="596"/>
      <c r="F28" s="596"/>
      <c r="G28" s="596"/>
      <c r="H28" s="596"/>
      <c r="I28" s="596"/>
      <c r="J28" s="596"/>
      <c r="K28" s="596"/>
      <c r="L28" s="596"/>
      <c r="M28" s="596"/>
      <c r="N28" s="596"/>
      <c r="O28" s="596"/>
      <c r="P28" s="596"/>
      <c r="Q28" s="596"/>
      <c r="R28" s="596"/>
      <c r="S28" s="596"/>
      <c r="T28" s="596"/>
      <c r="U28" s="596"/>
      <c r="V28" s="596"/>
      <c r="W28" s="596"/>
      <c r="X28" s="596"/>
      <c r="Y28" s="596"/>
      <c r="Z28" s="596"/>
      <c r="AA28" s="596"/>
      <c r="AB28" s="597"/>
      <c r="AC28" s="595"/>
      <c r="AD28" s="596"/>
      <c r="AE28" s="596"/>
      <c r="AF28" s="596"/>
      <c r="AG28" s="596"/>
      <c r="AH28" s="596"/>
      <c r="AI28" s="596"/>
      <c r="AJ28" s="596"/>
      <c r="AK28" s="596"/>
      <c r="AL28" s="596"/>
      <c r="AM28" s="596"/>
      <c r="AN28" s="596"/>
      <c r="AO28" s="596"/>
      <c r="AP28" s="596"/>
      <c r="AQ28" s="596"/>
      <c r="AR28" s="596"/>
      <c r="AS28" s="596"/>
      <c r="AT28" s="596"/>
      <c r="AU28" s="596"/>
      <c r="AV28" s="596"/>
      <c r="AW28" s="596"/>
      <c r="AX28" s="596"/>
      <c r="AY28" s="596"/>
      <c r="AZ28" s="596"/>
      <c r="BA28" s="596"/>
      <c r="BB28" s="596"/>
      <c r="BC28" s="597"/>
      <c r="BD28" s="620"/>
      <c r="BE28" s="91"/>
      <c r="BF28" s="94"/>
      <c r="BM28" s="624"/>
      <c r="BN28" s="639"/>
      <c r="BO28" s="640"/>
    </row>
    <row r="29" spans="1:83" ht="16.5" customHeight="1" thickTop="1" thickBot="1">
      <c r="B29" s="625" t="str">
        <f>IF(OR(BH33=0,B21=""),"",IF(BP105="未達あり","【資格エラー】 "&amp;$B$21&amp;"の「保有資格要件」を再確認ください↑",""))</f>
        <v/>
      </c>
      <c r="C29" s="625"/>
      <c r="D29" s="625"/>
      <c r="E29" s="625"/>
      <c r="F29" s="625"/>
      <c r="G29" s="625"/>
      <c r="H29" s="625"/>
      <c r="I29" s="625"/>
      <c r="J29" s="625"/>
      <c r="K29" s="625"/>
      <c r="L29" s="625"/>
      <c r="M29" s="625"/>
      <c r="N29" s="625"/>
      <c r="O29" s="625"/>
      <c r="P29" s="625"/>
      <c r="Q29" s="625"/>
      <c r="R29" s="625"/>
      <c r="S29" s="625"/>
      <c r="T29" s="625"/>
      <c r="U29" s="625"/>
      <c r="V29" s="625"/>
      <c r="W29" s="625"/>
      <c r="X29" s="625"/>
      <c r="Y29" s="625"/>
      <c r="Z29" s="625"/>
      <c r="AA29" s="625"/>
      <c r="AB29" s="625"/>
      <c r="AC29" s="625"/>
      <c r="AD29" s="625"/>
      <c r="AE29" s="625"/>
      <c r="AF29" s="625"/>
      <c r="AG29" s="625"/>
      <c r="AH29" s="625"/>
      <c r="AI29" s="625"/>
      <c r="AJ29" s="625"/>
      <c r="AK29" s="625"/>
      <c r="AL29" s="625"/>
      <c r="AM29" s="625"/>
      <c r="AN29" s="625"/>
      <c r="AO29" s="625"/>
      <c r="AP29" s="625"/>
      <c r="AQ29" s="625"/>
      <c r="AR29" s="625"/>
      <c r="AS29" s="625"/>
      <c r="AT29" s="625"/>
      <c r="AU29" s="625"/>
      <c r="AV29" s="625"/>
      <c r="AW29" s="625"/>
      <c r="AX29" s="625"/>
      <c r="AY29" s="625"/>
      <c r="AZ29" s="625"/>
      <c r="BA29" s="625"/>
      <c r="BB29" s="625"/>
      <c r="BC29" s="625"/>
      <c r="BE29" s="91"/>
      <c r="BF29" s="94"/>
      <c r="BM29" s="624"/>
      <c r="BN29" s="639"/>
      <c r="BO29" s="640"/>
    </row>
    <row r="30" spans="1:83" s="5" customFormat="1" ht="24" customHeight="1" thickTop="1" thickBot="1">
      <c r="A30" s="139"/>
      <c r="B30" s="648" t="s">
        <v>696</v>
      </c>
      <c r="C30" s="648"/>
      <c r="D30" s="648"/>
      <c r="E30" s="648"/>
      <c r="F30" s="648"/>
      <c r="G30" s="648"/>
      <c r="H30" s="648"/>
      <c r="I30" s="648"/>
      <c r="J30" s="648"/>
      <c r="K30" s="648"/>
      <c r="L30" s="648"/>
      <c r="M30" s="648"/>
      <c r="N30" s="648"/>
      <c r="O30" s="648"/>
      <c r="P30" s="648"/>
      <c r="Q30" s="648"/>
      <c r="R30" s="648"/>
      <c r="S30" s="648"/>
      <c r="T30" s="648"/>
      <c r="U30" s="648"/>
      <c r="V30" s="648"/>
      <c r="W30" s="648"/>
      <c r="X30" s="648"/>
      <c r="Y30" s="648"/>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139"/>
      <c r="BE30" s="92"/>
      <c r="BF30" s="98" t="s">
        <v>127</v>
      </c>
      <c r="BG30" s="98" t="s">
        <v>128</v>
      </c>
      <c r="BH30" s="82" t="s">
        <v>136</v>
      </c>
      <c r="BI30" s="81" t="s">
        <v>129</v>
      </c>
      <c r="BK30" s="24"/>
      <c r="BL30" s="15"/>
      <c r="BM30" s="624"/>
      <c r="BN30" s="639"/>
      <c r="BO30" s="640"/>
      <c r="BP30" s="13"/>
      <c r="BQ30" s="43"/>
      <c r="BR30" s="43"/>
      <c r="BS30"/>
      <c r="BT30" s="15"/>
      <c r="BU30" s="15"/>
      <c r="BV30"/>
      <c r="BW30"/>
      <c r="BX30"/>
      <c r="BY30"/>
      <c r="BZ30"/>
      <c r="CA30"/>
      <c r="CB30"/>
      <c r="CC30" s="18"/>
    </row>
    <row r="31" spans="1:83" s="5" customFormat="1" ht="28.5" customHeight="1" thickTop="1" thickBot="1">
      <c r="A31" s="139"/>
      <c r="B31" s="658" t="s">
        <v>20</v>
      </c>
      <c r="C31" s="659"/>
      <c r="D31" s="659"/>
      <c r="E31" s="659"/>
      <c r="F31" s="659"/>
      <c r="G31" s="659"/>
      <c r="H31" s="660"/>
      <c r="I31" s="539" t="s">
        <v>634</v>
      </c>
      <c r="J31" s="540"/>
      <c r="K31" s="540"/>
      <c r="L31" s="540"/>
      <c r="M31" s="540"/>
      <c r="N31" s="540"/>
      <c r="O31" s="540"/>
      <c r="P31" s="540"/>
      <c r="Q31" s="540"/>
      <c r="R31" s="540"/>
      <c r="S31" s="540"/>
      <c r="T31" s="540"/>
      <c r="U31" s="540"/>
      <c r="V31" s="540"/>
      <c r="W31" s="540"/>
      <c r="X31" s="540"/>
      <c r="Y31" s="540"/>
      <c r="Z31" s="540"/>
      <c r="AA31" s="540"/>
      <c r="AB31" s="540"/>
      <c r="AC31" s="540"/>
      <c r="AD31" s="540"/>
      <c r="AE31" s="540"/>
      <c r="AF31" s="540"/>
      <c r="AG31" s="540"/>
      <c r="AH31" s="612">
        <f>IF(様式2!AM25="",0,様式2!AM25)</f>
        <v>0</v>
      </c>
      <c r="AI31" s="613"/>
      <c r="AJ31" s="613"/>
      <c r="AK31" s="613"/>
      <c r="AL31" s="613"/>
      <c r="AM31" s="613"/>
      <c r="AN31" s="613"/>
      <c r="AO31" s="613"/>
      <c r="AP31" s="538" t="s">
        <v>10</v>
      </c>
      <c r="AQ31" s="538"/>
      <c r="AR31" s="538"/>
      <c r="AS31" s="613">
        <f>IF(様式2!AV25="",0,様式2!AV25)</f>
        <v>0</v>
      </c>
      <c r="AT31" s="613"/>
      <c r="AU31" s="613"/>
      <c r="AV31" s="613"/>
      <c r="AW31" s="613"/>
      <c r="AX31" s="613"/>
      <c r="AY31" s="613"/>
      <c r="AZ31" s="613"/>
      <c r="BA31" s="538" t="s">
        <v>21</v>
      </c>
      <c r="BB31" s="538"/>
      <c r="BC31" s="641"/>
      <c r="BD31" s="621" t="str">
        <f>IF(BI33="未入力","全体の就業期間を入力ください","")</f>
        <v/>
      </c>
      <c r="BE31" s="92"/>
      <c r="BF31" s="97">
        <f>AH31*12</f>
        <v>0</v>
      </c>
      <c r="BG31" s="97">
        <f>AS31</f>
        <v>0</v>
      </c>
      <c r="BH31" s="86">
        <f>BF31+BG31</f>
        <v>0</v>
      </c>
      <c r="BI31" s="99"/>
      <c r="BK31" s="24"/>
      <c r="BL31" s="15"/>
      <c r="BM31" s="624"/>
      <c r="BN31" s="639"/>
      <c r="BO31" s="640"/>
      <c r="BP31" s="13"/>
      <c r="BQ31" s="43"/>
      <c r="BR31" s="43"/>
      <c r="BS31"/>
      <c r="BT31" s="15"/>
      <c r="BU31" s="15"/>
      <c r="BV31"/>
      <c r="BW31"/>
      <c r="BX31"/>
      <c r="BY31"/>
      <c r="BZ31"/>
      <c r="CA31"/>
      <c r="CB31"/>
      <c r="CC31" s="18"/>
    </row>
    <row r="32" spans="1:83" s="5" customFormat="1" ht="20.25" customHeight="1" thickTop="1" thickBot="1">
      <c r="A32" s="139"/>
      <c r="B32" s="661"/>
      <c r="C32" s="662"/>
      <c r="D32" s="662"/>
      <c r="E32" s="662"/>
      <c r="F32" s="662"/>
      <c r="G32" s="662"/>
      <c r="H32" s="663"/>
      <c r="I32" s="630" t="s">
        <v>633</v>
      </c>
      <c r="J32" s="631"/>
      <c r="K32" s="631"/>
      <c r="L32" s="631"/>
      <c r="M32" s="631"/>
      <c r="N32" s="631"/>
      <c r="O32" s="631"/>
      <c r="P32" s="631"/>
      <c r="Q32" s="631"/>
      <c r="R32" s="631"/>
      <c r="S32" s="631"/>
      <c r="T32" s="631"/>
      <c r="U32" s="631"/>
      <c r="V32" s="631"/>
      <c r="W32" s="631"/>
      <c r="X32" s="631"/>
      <c r="Y32" s="631"/>
      <c r="Z32" s="631"/>
      <c r="AA32" s="631"/>
      <c r="AB32" s="631"/>
      <c r="AC32" s="631"/>
      <c r="AD32" s="631"/>
      <c r="AE32" s="631"/>
      <c r="AF32" s="631"/>
      <c r="AG32" s="631"/>
      <c r="AH32" s="642" t="str">
        <f>IF(新様式3!S23="","",新様式3!S23)</f>
        <v/>
      </c>
      <c r="AI32" s="643"/>
      <c r="AJ32" s="643"/>
      <c r="AK32" s="643"/>
      <c r="AL32" s="643"/>
      <c r="AM32" s="643"/>
      <c r="AN32" s="643"/>
      <c r="AO32" s="643"/>
      <c r="AP32" s="538" t="s">
        <v>12</v>
      </c>
      <c r="AQ32" s="538"/>
      <c r="AR32" s="538"/>
      <c r="AS32" s="614" t="str">
        <f>IF(OR(AH32=0,AH32=""),"","※年数換算は新様式3参照")</f>
        <v/>
      </c>
      <c r="AT32" s="614"/>
      <c r="AU32" s="614"/>
      <c r="AV32" s="614"/>
      <c r="AW32" s="614"/>
      <c r="AX32" s="614"/>
      <c r="AY32" s="614"/>
      <c r="AZ32" s="614"/>
      <c r="BA32" s="614"/>
      <c r="BB32" s="614"/>
      <c r="BC32" s="615"/>
      <c r="BD32" s="621"/>
      <c r="BE32" s="92"/>
      <c r="BF32" s="97"/>
      <c r="BG32" s="97"/>
      <c r="BH32" s="86"/>
      <c r="BI32" s="99"/>
      <c r="BK32" s="15" t="s">
        <v>58</v>
      </c>
      <c r="BL32" s="15" t="s">
        <v>59</v>
      </c>
      <c r="BM32" s="624"/>
      <c r="BN32" s="639"/>
      <c r="BO32" s="640"/>
      <c r="BP32" s="13"/>
      <c r="BQ32" s="43"/>
      <c r="BR32" s="43"/>
      <c r="BS32"/>
      <c r="BT32" s="15"/>
      <c r="BU32" s="15"/>
      <c r="BV32"/>
      <c r="BW32"/>
      <c r="BX32"/>
      <c r="BY32"/>
      <c r="BZ32"/>
      <c r="CA32"/>
      <c r="CB32"/>
      <c r="CC32" s="18"/>
    </row>
    <row r="33" spans="1:81" s="5" customFormat="1" ht="21.75" customHeight="1" thickTop="1" thickBot="1">
      <c r="A33" s="139"/>
      <c r="B33" s="557" t="str">
        <f>IF(OR(AH33="",B21=""),"",IF(BL33="×",$B$21&amp;"の「経験年数」要件を再確認ください→",""))</f>
        <v/>
      </c>
      <c r="C33" s="557"/>
      <c r="D33" s="557"/>
      <c r="E33" s="557"/>
      <c r="F33" s="557"/>
      <c r="G33" s="557"/>
      <c r="H33" s="557"/>
      <c r="I33" s="557"/>
      <c r="J33" s="557"/>
      <c r="K33" s="557"/>
      <c r="L33" s="557"/>
      <c r="M33" s="557"/>
      <c r="N33" s="557"/>
      <c r="O33" s="557"/>
      <c r="P33" s="557"/>
      <c r="Q33" s="557"/>
      <c r="R33" s="557"/>
      <c r="S33" s="557"/>
      <c r="T33" s="557"/>
      <c r="U33" s="557"/>
      <c r="V33" s="557"/>
      <c r="W33" s="557"/>
      <c r="X33" s="558"/>
      <c r="Y33" s="626" t="s">
        <v>22</v>
      </c>
      <c r="Z33" s="627"/>
      <c r="AA33" s="627"/>
      <c r="AB33" s="627"/>
      <c r="AC33" s="627"/>
      <c r="AD33" s="627"/>
      <c r="AE33" s="627"/>
      <c r="AF33" s="627"/>
      <c r="AG33" s="627"/>
      <c r="AH33" s="628" t="str">
        <f>IF(BH33=0,"",ROUNDDOWN(BH33/12,0))</f>
        <v/>
      </c>
      <c r="AI33" s="628"/>
      <c r="AJ33" s="628"/>
      <c r="AK33" s="628"/>
      <c r="AL33" s="628"/>
      <c r="AM33" s="628"/>
      <c r="AN33" s="628"/>
      <c r="AO33" s="628"/>
      <c r="AP33" s="627" t="s">
        <v>10</v>
      </c>
      <c r="AQ33" s="627"/>
      <c r="AR33" s="627"/>
      <c r="AS33" s="628" t="str">
        <f>IF(BH33=0,"",ROUNDDOWN(BH33-AH33*12,0))</f>
        <v/>
      </c>
      <c r="AT33" s="628"/>
      <c r="AU33" s="628"/>
      <c r="AV33" s="628"/>
      <c r="AW33" s="628"/>
      <c r="AX33" s="628"/>
      <c r="AY33" s="628"/>
      <c r="AZ33" s="628"/>
      <c r="BA33" s="627" t="s">
        <v>21</v>
      </c>
      <c r="BB33" s="627"/>
      <c r="BC33" s="629"/>
      <c r="BD33" s="621"/>
      <c r="BE33" s="92"/>
      <c r="BF33" s="97">
        <f t="shared" ref="BF33" si="0">DATE(YEAR(AN33),MONTH(AN33),1)</f>
        <v>1</v>
      </c>
      <c r="BG33" s="97">
        <f>SUM(BG31:BG32)</f>
        <v>0</v>
      </c>
      <c r="BH33" s="87">
        <f>IF(OR(AH32=0,AH32=""),SUM(BH31:BH32),新様式3!AK37)</f>
        <v>0</v>
      </c>
      <c r="BI33" s="100" t="str">
        <f>IF(AND(BH33=0,BH37&gt;0),"未入力","")</f>
        <v/>
      </c>
      <c r="BK33" s="15" t="e">
        <f>VLOOKUP($B$21,期間要件,2,FALSE)</f>
        <v>#N/A</v>
      </c>
      <c r="BL33" s="15" t="str">
        <f>IF(AH33="","",IF((AH33*12+AS33)&lt;BK33,"×","〇"))</f>
        <v/>
      </c>
      <c r="BM33" s="624"/>
      <c r="BN33" s="639"/>
      <c r="BO33" s="640"/>
      <c r="BP33" s="13"/>
      <c r="BQ33" s="43"/>
      <c r="BR33" s="43"/>
      <c r="BS33"/>
      <c r="BT33" s="15"/>
      <c r="BU33" s="15"/>
      <c r="BV33"/>
      <c r="BW33"/>
      <c r="BX33"/>
      <c r="BY33"/>
      <c r="BZ33"/>
      <c r="CA33"/>
      <c r="CB33"/>
      <c r="CC33" s="18"/>
    </row>
    <row r="34" spans="1:81" s="5" customFormat="1" ht="4.5" customHeight="1" thickTop="1" thickBot="1">
      <c r="A34" s="139"/>
      <c r="B34" s="644"/>
      <c r="C34" s="644"/>
      <c r="D34" s="644"/>
      <c r="E34" s="644"/>
      <c r="F34" s="644"/>
      <c r="G34" s="644"/>
      <c r="H34" s="644"/>
      <c r="I34" s="644"/>
      <c r="J34" s="644"/>
      <c r="K34" s="644"/>
      <c r="L34" s="644"/>
      <c r="M34" s="644"/>
      <c r="N34" s="644"/>
      <c r="O34" s="644"/>
      <c r="P34" s="644"/>
      <c r="Q34" s="644"/>
      <c r="R34" s="644"/>
      <c r="S34" s="644"/>
      <c r="T34" s="644"/>
      <c r="U34" s="644"/>
      <c r="V34" s="644"/>
      <c r="W34" s="644"/>
      <c r="X34" s="644"/>
      <c r="Y34" s="645"/>
      <c r="Z34" s="645"/>
      <c r="AA34" s="645"/>
      <c r="AB34" s="645"/>
      <c r="AC34" s="646"/>
      <c r="AD34" s="646"/>
      <c r="AE34" s="646"/>
      <c r="AF34" s="647"/>
      <c r="AG34" s="647"/>
      <c r="AH34" s="647"/>
      <c r="AI34" s="647"/>
      <c r="AJ34" s="647"/>
      <c r="AK34" s="647"/>
      <c r="AL34" s="645"/>
      <c r="AM34" s="645"/>
      <c r="AN34" s="647"/>
      <c r="AO34" s="647"/>
      <c r="AP34" s="647"/>
      <c r="AQ34" s="647"/>
      <c r="AR34" s="647"/>
      <c r="AS34" s="647"/>
      <c r="AT34" s="8"/>
      <c r="AU34" s="647"/>
      <c r="AV34" s="647"/>
      <c r="AW34" s="647"/>
      <c r="AX34" s="647"/>
      <c r="AY34" s="647"/>
      <c r="AZ34" s="647"/>
      <c r="BA34" s="8"/>
      <c r="BB34" s="589"/>
      <c r="BC34" s="589"/>
      <c r="BD34" s="139"/>
      <c r="BE34" s="92"/>
      <c r="BF34" s="97"/>
      <c r="BG34" s="97"/>
      <c r="BH34" s="86"/>
      <c r="BI34" s="99"/>
      <c r="BK34" s="24"/>
      <c r="BL34" s="15"/>
      <c r="BM34" s="624"/>
      <c r="BN34" s="639"/>
      <c r="BO34" s="640"/>
      <c r="BP34" s="13"/>
      <c r="BQ34" s="43"/>
      <c r="BR34" s="43"/>
      <c r="BS34"/>
      <c r="BT34" s="15"/>
      <c r="BU34" s="15"/>
      <c r="BV34"/>
      <c r="BW34"/>
      <c r="BX34"/>
      <c r="BY34"/>
      <c r="BZ34"/>
      <c r="CA34"/>
      <c r="CB34"/>
      <c r="CC34" s="18"/>
    </row>
    <row r="35" spans="1:81" s="5" customFormat="1" ht="28.5" customHeight="1" thickTop="1" thickBot="1">
      <c r="A35" s="139"/>
      <c r="B35" s="632" t="s">
        <v>23</v>
      </c>
      <c r="C35" s="633"/>
      <c r="D35" s="633"/>
      <c r="E35" s="633"/>
      <c r="F35" s="633"/>
      <c r="G35" s="633"/>
      <c r="H35" s="634"/>
      <c r="I35" s="539" t="s">
        <v>634</v>
      </c>
      <c r="J35" s="540"/>
      <c r="K35" s="540"/>
      <c r="L35" s="540"/>
      <c r="M35" s="540"/>
      <c r="N35" s="540"/>
      <c r="O35" s="540"/>
      <c r="P35" s="540"/>
      <c r="Q35" s="540"/>
      <c r="R35" s="540"/>
      <c r="S35" s="540"/>
      <c r="T35" s="540"/>
      <c r="U35" s="540"/>
      <c r="V35" s="540"/>
      <c r="W35" s="540"/>
      <c r="X35" s="540"/>
      <c r="Y35" s="540"/>
      <c r="Z35" s="540"/>
      <c r="AA35" s="540"/>
      <c r="AB35" s="540"/>
      <c r="AC35" s="540"/>
      <c r="AD35" s="540"/>
      <c r="AE35" s="540"/>
      <c r="AF35" s="540"/>
      <c r="AG35" s="540"/>
      <c r="AH35" s="612">
        <f>IF(様式2!AM31="",0,様式2!AM31)</f>
        <v>0</v>
      </c>
      <c r="AI35" s="613"/>
      <c r="AJ35" s="613"/>
      <c r="AK35" s="613"/>
      <c r="AL35" s="613"/>
      <c r="AM35" s="613"/>
      <c r="AN35" s="613"/>
      <c r="AO35" s="613"/>
      <c r="AP35" s="538" t="s">
        <v>10</v>
      </c>
      <c r="AQ35" s="538"/>
      <c r="AR35" s="538"/>
      <c r="AS35" s="613">
        <f>IF(様式2!AV31="",0,様式2!AV31)</f>
        <v>0</v>
      </c>
      <c r="AT35" s="613"/>
      <c r="AU35" s="613"/>
      <c r="AV35" s="613"/>
      <c r="AW35" s="613"/>
      <c r="AX35" s="613"/>
      <c r="AY35" s="613"/>
      <c r="AZ35" s="613"/>
      <c r="BA35" s="538" t="s">
        <v>21</v>
      </c>
      <c r="BB35" s="538"/>
      <c r="BC35" s="641"/>
      <c r="BD35" s="621" t="str">
        <f>IF(BI37="超","職長としての就業期間が、全体の就業期間を超えています","")</f>
        <v/>
      </c>
      <c r="BE35" s="92"/>
      <c r="BF35" s="97">
        <f>AH35*12</f>
        <v>0</v>
      </c>
      <c r="BG35" s="97">
        <f>AS35</f>
        <v>0</v>
      </c>
      <c r="BH35" s="86">
        <f>BF35+BG35</f>
        <v>0</v>
      </c>
      <c r="BI35" s="99"/>
      <c r="BK35" s="24"/>
      <c r="BL35" s="15"/>
      <c r="BM35" s="624"/>
      <c r="BN35" s="639"/>
      <c r="BO35" s="640"/>
      <c r="BP35" s="13"/>
      <c r="BQ35" s="43"/>
      <c r="BR35" s="43"/>
      <c r="BS35"/>
      <c r="BT35" s="15"/>
      <c r="BU35" s="15"/>
      <c r="BV35"/>
      <c r="BW35"/>
      <c r="BX35"/>
      <c r="BY35"/>
      <c r="BZ35"/>
      <c r="CA35"/>
      <c r="CB35"/>
      <c r="CC35" s="18"/>
    </row>
    <row r="36" spans="1:81" s="5" customFormat="1" ht="20.25" customHeight="1" thickTop="1" thickBot="1">
      <c r="A36" s="139"/>
      <c r="B36" s="635"/>
      <c r="C36" s="636"/>
      <c r="D36" s="636"/>
      <c r="E36" s="636"/>
      <c r="F36" s="636"/>
      <c r="G36" s="636"/>
      <c r="H36" s="637"/>
      <c r="I36" s="630" t="s">
        <v>633</v>
      </c>
      <c r="J36" s="631"/>
      <c r="K36" s="631"/>
      <c r="L36" s="631"/>
      <c r="M36" s="631"/>
      <c r="N36" s="631"/>
      <c r="O36" s="631"/>
      <c r="P36" s="631"/>
      <c r="Q36" s="631"/>
      <c r="R36" s="631"/>
      <c r="S36" s="631"/>
      <c r="T36" s="631"/>
      <c r="U36" s="631"/>
      <c r="V36" s="631"/>
      <c r="W36" s="631"/>
      <c r="X36" s="631"/>
      <c r="Y36" s="631"/>
      <c r="Z36" s="631"/>
      <c r="AA36" s="631"/>
      <c r="AB36" s="631"/>
      <c r="AC36" s="631"/>
      <c r="AD36" s="631"/>
      <c r="AE36" s="631"/>
      <c r="AF36" s="631"/>
      <c r="AG36" s="631"/>
      <c r="AH36" s="642" t="str">
        <f>IF(新様式3!S26="","",新様式3!S26)</f>
        <v/>
      </c>
      <c r="AI36" s="643"/>
      <c r="AJ36" s="643"/>
      <c r="AK36" s="643"/>
      <c r="AL36" s="643"/>
      <c r="AM36" s="643"/>
      <c r="AN36" s="643"/>
      <c r="AO36" s="643"/>
      <c r="AP36" s="538" t="s">
        <v>12</v>
      </c>
      <c r="AQ36" s="538"/>
      <c r="AR36" s="538"/>
      <c r="AS36" s="616" t="str">
        <f>IF(OR(AH36=0,AH36=""),"","※年数換算は新様式3参照")</f>
        <v/>
      </c>
      <c r="AT36" s="616"/>
      <c r="AU36" s="616"/>
      <c r="AV36" s="616"/>
      <c r="AW36" s="616"/>
      <c r="AX36" s="616"/>
      <c r="AY36" s="616"/>
      <c r="AZ36" s="616"/>
      <c r="BA36" s="616"/>
      <c r="BB36" s="616"/>
      <c r="BC36" s="617"/>
      <c r="BD36" s="621"/>
      <c r="BE36" s="92"/>
      <c r="BF36" s="97"/>
      <c r="BG36" s="97"/>
      <c r="BH36" s="86"/>
      <c r="BI36" s="99"/>
      <c r="BK36" s="15" t="s">
        <v>60</v>
      </c>
      <c r="BL36" s="15" t="s">
        <v>59</v>
      </c>
      <c r="BM36" s="624"/>
      <c r="BN36" s="639"/>
      <c r="BO36" s="640"/>
      <c r="BP36" s="13"/>
      <c r="BQ36" s="43"/>
      <c r="BR36" s="43"/>
      <c r="BS36"/>
      <c r="BT36" s="15"/>
      <c r="BU36" s="15"/>
      <c r="BV36"/>
      <c r="BW36"/>
      <c r="BX36"/>
      <c r="BY36"/>
      <c r="BZ36"/>
      <c r="CA36"/>
      <c r="CB36"/>
      <c r="CC36" s="18"/>
    </row>
    <row r="37" spans="1:81" s="5" customFormat="1" ht="21.75" customHeight="1" thickTop="1" thickBot="1">
      <c r="A37" s="139"/>
      <c r="B37" s="557" t="str">
        <f>IF(OR(AH37="",B21=""),"",IF(AND(OR($B$21="レベル４",$B$21="レベル３"),BL37="×"),$B$21&amp;"の「職長」要件を再確認ください→",""))</f>
        <v/>
      </c>
      <c r="C37" s="557"/>
      <c r="D37" s="557"/>
      <c r="E37" s="557"/>
      <c r="F37" s="557"/>
      <c r="G37" s="557"/>
      <c r="H37" s="557"/>
      <c r="I37" s="557"/>
      <c r="J37" s="557"/>
      <c r="K37" s="557"/>
      <c r="L37" s="557"/>
      <c r="M37" s="557"/>
      <c r="N37" s="557"/>
      <c r="O37" s="557"/>
      <c r="P37" s="557"/>
      <c r="Q37" s="557"/>
      <c r="R37" s="557"/>
      <c r="S37" s="557"/>
      <c r="T37" s="557"/>
      <c r="U37" s="557"/>
      <c r="V37" s="557"/>
      <c r="W37" s="557"/>
      <c r="X37" s="558"/>
      <c r="Y37" s="626" t="s">
        <v>22</v>
      </c>
      <c r="Z37" s="627"/>
      <c r="AA37" s="627"/>
      <c r="AB37" s="627"/>
      <c r="AC37" s="627"/>
      <c r="AD37" s="627"/>
      <c r="AE37" s="627"/>
      <c r="AF37" s="627"/>
      <c r="AG37" s="627"/>
      <c r="AH37" s="628" t="str">
        <f>IF(BH37=0,"",ROUNDDOWN(BH37/12,0))</f>
        <v/>
      </c>
      <c r="AI37" s="628"/>
      <c r="AJ37" s="628"/>
      <c r="AK37" s="628"/>
      <c r="AL37" s="628"/>
      <c r="AM37" s="628"/>
      <c r="AN37" s="628"/>
      <c r="AO37" s="628"/>
      <c r="AP37" s="627" t="s">
        <v>10</v>
      </c>
      <c r="AQ37" s="627"/>
      <c r="AR37" s="627"/>
      <c r="AS37" s="628" t="str">
        <f>IF(BH37=0,"",ROUNDDOWN(BH37-AH37*12,0))</f>
        <v/>
      </c>
      <c r="AT37" s="628"/>
      <c r="AU37" s="628"/>
      <c r="AV37" s="628"/>
      <c r="AW37" s="628"/>
      <c r="AX37" s="628"/>
      <c r="AY37" s="628"/>
      <c r="AZ37" s="628"/>
      <c r="BA37" s="627" t="s">
        <v>21</v>
      </c>
      <c r="BB37" s="627"/>
      <c r="BC37" s="629"/>
      <c r="BD37" s="621"/>
      <c r="BE37" s="92"/>
      <c r="BF37" s="97">
        <f>DATE(YEAR(AN37),MONTH(AN37),1)</f>
        <v>1</v>
      </c>
      <c r="BG37" s="97">
        <f>SUM(BG35:BG36)</f>
        <v>0</v>
      </c>
      <c r="BH37" s="87">
        <f>IF(OR(AH36=0,AH36=""),SUM(BH35:BH36),新様式3!AK39)</f>
        <v>0</v>
      </c>
      <c r="BI37" s="100" t="str">
        <f>IF(BH37&gt;BH33,"超","")</f>
        <v/>
      </c>
      <c r="BK37" s="15" t="e">
        <f>VLOOKUP($B$21,期間要件,3,FALSE)</f>
        <v>#N/A</v>
      </c>
      <c r="BL37" s="15" t="str">
        <f>IF(AH37="","",IF((AH37*12+AS37)&lt;BK37,"×","〇"))</f>
        <v/>
      </c>
      <c r="BM37" s="624"/>
      <c r="BN37" s="639"/>
      <c r="BO37" s="640"/>
      <c r="BP37" s="13"/>
      <c r="BQ37" s="43"/>
      <c r="BR37" s="43"/>
      <c r="BS37"/>
      <c r="BT37" s="15"/>
      <c r="BU37" s="15"/>
      <c r="BV37"/>
      <c r="BW37"/>
      <c r="BX37"/>
      <c r="BY37"/>
      <c r="BZ37"/>
      <c r="CA37"/>
      <c r="CB37"/>
      <c r="CC37" s="18"/>
    </row>
    <row r="38" spans="1:81" s="5" customFormat="1" ht="4.5" customHeight="1" thickTop="1" thickBot="1">
      <c r="A38" s="139"/>
      <c r="B38" s="664"/>
      <c r="C38" s="664"/>
      <c r="D38" s="664"/>
      <c r="E38" s="664"/>
      <c r="F38" s="664"/>
      <c r="G38" s="664"/>
      <c r="H38" s="664"/>
      <c r="I38" s="664"/>
      <c r="J38" s="664"/>
      <c r="K38" s="664"/>
      <c r="L38" s="664"/>
      <c r="M38" s="664"/>
      <c r="N38" s="664"/>
      <c r="O38" s="664"/>
      <c r="P38" s="664"/>
      <c r="Q38" s="664"/>
      <c r="R38" s="664"/>
      <c r="S38" s="664"/>
      <c r="T38" s="664"/>
      <c r="U38" s="664"/>
      <c r="V38" s="664"/>
      <c r="W38" s="664"/>
      <c r="X38" s="664"/>
      <c r="Y38" s="665"/>
      <c r="Z38" s="665"/>
      <c r="AA38" s="665"/>
      <c r="AB38" s="665"/>
      <c r="AC38" s="665"/>
      <c r="AD38" s="665"/>
      <c r="AE38" s="665"/>
      <c r="AF38" s="665"/>
      <c r="AG38" s="665"/>
      <c r="AH38" s="665"/>
      <c r="AI38" s="665"/>
      <c r="AJ38" s="665"/>
      <c r="AK38" s="665"/>
      <c r="AL38" s="665"/>
      <c r="AM38" s="665"/>
      <c r="AN38" s="665"/>
      <c r="AO38" s="666"/>
      <c r="AP38" s="666"/>
      <c r="AQ38" s="666"/>
      <c r="AR38" s="666"/>
      <c r="AS38" s="666"/>
      <c r="AT38" s="666"/>
      <c r="AU38" s="666"/>
      <c r="AV38" s="666"/>
      <c r="AW38" s="666"/>
      <c r="AX38" s="666"/>
      <c r="AY38" s="666"/>
      <c r="AZ38" s="666"/>
      <c r="BA38" s="665"/>
      <c r="BB38" s="665"/>
      <c r="BC38" s="665"/>
      <c r="BD38" s="139"/>
      <c r="BE38" s="92"/>
      <c r="BF38" s="97"/>
      <c r="BG38" s="97"/>
      <c r="BH38" s="86"/>
      <c r="BI38" s="99"/>
      <c r="BK38" s="24"/>
      <c r="BL38" s="15"/>
      <c r="BM38" s="624"/>
      <c r="BN38" s="639"/>
      <c r="BO38" s="640"/>
      <c r="BP38" s="13"/>
      <c r="BQ38" s="43"/>
      <c r="BR38" s="43"/>
      <c r="BS38"/>
      <c r="BT38" s="15"/>
      <c r="BU38" s="15"/>
      <c r="BV38"/>
      <c r="BW38"/>
      <c r="BX38"/>
      <c r="BY38"/>
      <c r="BZ38"/>
      <c r="CA38"/>
      <c r="CB38"/>
      <c r="CC38" s="18"/>
    </row>
    <row r="39" spans="1:81" s="5" customFormat="1" ht="28.5" customHeight="1" thickTop="1" thickBot="1">
      <c r="A39" s="139"/>
      <c r="B39" s="632" t="s">
        <v>24</v>
      </c>
      <c r="C39" s="633"/>
      <c r="D39" s="633"/>
      <c r="E39" s="633"/>
      <c r="F39" s="633"/>
      <c r="G39" s="633"/>
      <c r="H39" s="634"/>
      <c r="I39" s="539" t="s">
        <v>634</v>
      </c>
      <c r="J39" s="540"/>
      <c r="K39" s="540"/>
      <c r="L39" s="540"/>
      <c r="M39" s="540"/>
      <c r="N39" s="540"/>
      <c r="O39" s="540"/>
      <c r="P39" s="540"/>
      <c r="Q39" s="540"/>
      <c r="R39" s="540"/>
      <c r="S39" s="540"/>
      <c r="T39" s="540"/>
      <c r="U39" s="540"/>
      <c r="V39" s="540"/>
      <c r="W39" s="540"/>
      <c r="X39" s="540"/>
      <c r="Y39" s="540"/>
      <c r="Z39" s="540"/>
      <c r="AA39" s="540"/>
      <c r="AB39" s="540"/>
      <c r="AC39" s="540"/>
      <c r="AD39" s="540"/>
      <c r="AE39" s="540"/>
      <c r="AF39" s="540"/>
      <c r="AG39" s="540"/>
      <c r="AH39" s="612">
        <f>IF(様式2!AM37="",0,様式2!AM37)</f>
        <v>0</v>
      </c>
      <c r="AI39" s="613"/>
      <c r="AJ39" s="613"/>
      <c r="AK39" s="613"/>
      <c r="AL39" s="613"/>
      <c r="AM39" s="613"/>
      <c r="AN39" s="613"/>
      <c r="AO39" s="613"/>
      <c r="AP39" s="538" t="s">
        <v>10</v>
      </c>
      <c r="AQ39" s="538"/>
      <c r="AR39" s="538"/>
      <c r="AS39" s="613">
        <f>IF(様式2!AV37="",0,様式2!AV37)</f>
        <v>0</v>
      </c>
      <c r="AT39" s="613"/>
      <c r="AU39" s="613"/>
      <c r="AV39" s="613"/>
      <c r="AW39" s="613"/>
      <c r="AX39" s="613"/>
      <c r="AY39" s="613"/>
      <c r="AZ39" s="613"/>
      <c r="BA39" s="538" t="s">
        <v>21</v>
      </c>
      <c r="BB39" s="538"/>
      <c r="BC39" s="641"/>
      <c r="BD39" s="622"/>
      <c r="BE39" s="92"/>
      <c r="BF39" s="97">
        <f>AH39*12</f>
        <v>0</v>
      </c>
      <c r="BG39" s="97">
        <f>AS39</f>
        <v>0</v>
      </c>
      <c r="BH39" s="86">
        <f>BF39+BG39</f>
        <v>0</v>
      </c>
      <c r="BI39" s="99"/>
      <c r="BK39" s="24"/>
      <c r="BL39" s="15"/>
      <c r="BM39" s="624"/>
      <c r="BN39" s="639"/>
      <c r="BO39" s="640"/>
      <c r="BP39" s="13"/>
      <c r="BQ39" s="43"/>
      <c r="BR39" s="43"/>
      <c r="BS39"/>
      <c r="BT39" s="15"/>
      <c r="BU39" s="15"/>
      <c r="BV39"/>
      <c r="BW39"/>
      <c r="BX39"/>
      <c r="BY39"/>
      <c r="BZ39"/>
      <c r="CA39"/>
      <c r="CB39"/>
      <c r="CC39" s="18"/>
    </row>
    <row r="40" spans="1:81" s="5" customFormat="1" ht="20.25" customHeight="1" thickTop="1" thickBot="1">
      <c r="A40" s="139"/>
      <c r="B40" s="667"/>
      <c r="C40" s="668"/>
      <c r="D40" s="668"/>
      <c r="E40" s="668"/>
      <c r="F40" s="668"/>
      <c r="G40" s="668"/>
      <c r="H40" s="669"/>
      <c r="I40" s="630" t="s">
        <v>633</v>
      </c>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42" t="str">
        <f>IF(新様式3!S29="","",新様式3!S29)</f>
        <v/>
      </c>
      <c r="AI40" s="643"/>
      <c r="AJ40" s="643"/>
      <c r="AK40" s="643"/>
      <c r="AL40" s="643"/>
      <c r="AM40" s="643"/>
      <c r="AN40" s="643"/>
      <c r="AO40" s="643"/>
      <c r="AP40" s="538" t="s">
        <v>12</v>
      </c>
      <c r="AQ40" s="538"/>
      <c r="AR40" s="538"/>
      <c r="AS40" s="616" t="str">
        <f>IF(OR(AH40=0,AH40=""),"","※年数換算は新様式3参照")</f>
        <v/>
      </c>
      <c r="AT40" s="616"/>
      <c r="AU40" s="616"/>
      <c r="AV40" s="616"/>
      <c r="AW40" s="616"/>
      <c r="AX40" s="616"/>
      <c r="AY40" s="616"/>
      <c r="AZ40" s="616"/>
      <c r="BA40" s="616"/>
      <c r="BB40" s="616"/>
      <c r="BC40" s="617"/>
      <c r="BD40" s="622"/>
      <c r="BE40" s="92"/>
      <c r="BF40" s="97"/>
      <c r="BG40" s="97"/>
      <c r="BH40" s="86"/>
      <c r="BI40" s="99"/>
      <c r="BK40" s="15" t="s">
        <v>61</v>
      </c>
      <c r="BL40" s="15" t="s">
        <v>59</v>
      </c>
      <c r="BM40" s="624"/>
      <c r="BN40" s="639"/>
      <c r="BO40" s="640"/>
      <c r="BP40" s="13"/>
      <c r="BQ40" s="43"/>
      <c r="BR40" s="43"/>
      <c r="BS40"/>
      <c r="BT40" s="15"/>
      <c r="BU40" s="15"/>
      <c r="BV40"/>
      <c r="BW40"/>
      <c r="BX40"/>
      <c r="BY40"/>
      <c r="BZ40"/>
      <c r="CA40"/>
      <c r="CB40"/>
      <c r="CC40" s="18"/>
    </row>
    <row r="41" spans="1:81" s="5" customFormat="1" ht="21.75" customHeight="1" thickTop="1" thickBot="1">
      <c r="A41" s="139"/>
      <c r="B41" s="557" t="str">
        <f>IF(OR(AH41="",B21=""),"",IF(AND($B$21="レベル３",BL41="×",BL37="×"),$B$21&amp;"の「班長」要件を再確認ください→",""))</f>
        <v/>
      </c>
      <c r="C41" s="557"/>
      <c r="D41" s="557"/>
      <c r="E41" s="557"/>
      <c r="F41" s="557"/>
      <c r="G41" s="557"/>
      <c r="H41" s="557"/>
      <c r="I41" s="557"/>
      <c r="J41" s="557"/>
      <c r="K41" s="557"/>
      <c r="L41" s="557"/>
      <c r="M41" s="557"/>
      <c r="N41" s="557"/>
      <c r="O41" s="557"/>
      <c r="P41" s="557"/>
      <c r="Q41" s="557"/>
      <c r="R41" s="557"/>
      <c r="S41" s="557"/>
      <c r="T41" s="557"/>
      <c r="U41" s="557"/>
      <c r="V41" s="557"/>
      <c r="W41" s="557"/>
      <c r="X41" s="558"/>
      <c r="Y41" s="626" t="s">
        <v>22</v>
      </c>
      <c r="Z41" s="627"/>
      <c r="AA41" s="627"/>
      <c r="AB41" s="627"/>
      <c r="AC41" s="627"/>
      <c r="AD41" s="627"/>
      <c r="AE41" s="627"/>
      <c r="AF41" s="627"/>
      <c r="AG41" s="627"/>
      <c r="AH41" s="628" t="str">
        <f>IF(BH41=0,"",ROUNDDOWN(BH41/12,0))</f>
        <v/>
      </c>
      <c r="AI41" s="628"/>
      <c r="AJ41" s="628"/>
      <c r="AK41" s="628"/>
      <c r="AL41" s="628"/>
      <c r="AM41" s="628"/>
      <c r="AN41" s="628"/>
      <c r="AO41" s="628"/>
      <c r="AP41" s="627" t="s">
        <v>10</v>
      </c>
      <c r="AQ41" s="627"/>
      <c r="AR41" s="627"/>
      <c r="AS41" s="628" t="str">
        <f>IF(BH41=0,"",ROUNDDOWN(BH41-AH41*12,0))</f>
        <v/>
      </c>
      <c r="AT41" s="628"/>
      <c r="AU41" s="628"/>
      <c r="AV41" s="628"/>
      <c r="AW41" s="628"/>
      <c r="AX41" s="628"/>
      <c r="AY41" s="628"/>
      <c r="AZ41" s="628"/>
      <c r="BA41" s="627" t="s">
        <v>21</v>
      </c>
      <c r="BB41" s="627"/>
      <c r="BC41" s="629"/>
      <c r="BD41" s="622"/>
      <c r="BE41" s="92"/>
      <c r="BF41" s="97">
        <f>DATE(YEAR(AN41),MONTH(AN41),1)</f>
        <v>1</v>
      </c>
      <c r="BG41" s="97">
        <f>SUM(BG39:BG40)</f>
        <v>0</v>
      </c>
      <c r="BH41" s="87">
        <f>IF(OR(AH40=0,AH40=""),SUM(BH39:BH40),新様式3!AK41)</f>
        <v>0</v>
      </c>
      <c r="BI41" s="99"/>
      <c r="BK41" s="15" t="e">
        <f>VLOOKUP($B$21,期間要件,4,FALSE)</f>
        <v>#N/A</v>
      </c>
      <c r="BL41" s="15" t="str">
        <f>IF(AH41="","",IF((AH41*12+AS41)&lt;BK41,"×","〇"))</f>
        <v/>
      </c>
      <c r="BM41" s="624"/>
      <c r="BN41" s="639"/>
      <c r="BO41" s="640"/>
      <c r="BP41" s="13"/>
      <c r="BQ41" s="43"/>
      <c r="BR41" s="43"/>
      <c r="BS41"/>
      <c r="BT41" s="15"/>
      <c r="BU41" s="15"/>
      <c r="BV41"/>
      <c r="BW41"/>
      <c r="BX41"/>
      <c r="BY41"/>
      <c r="BZ41"/>
      <c r="CA41"/>
      <c r="CB41"/>
      <c r="CC41" s="18"/>
    </row>
    <row r="42" spans="1:81" s="5" customFormat="1" ht="21.75" customHeight="1" thickTop="1" thickBot="1">
      <c r="A42" s="139"/>
      <c r="B42" s="321" t="s">
        <v>455</v>
      </c>
      <c r="C42" s="139"/>
      <c r="D42" s="139"/>
      <c r="E42" s="139"/>
      <c r="F42" s="139"/>
      <c r="G42" s="139"/>
      <c r="H42" s="139"/>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670"/>
      <c r="BE42" s="92"/>
      <c r="BF42" s="95"/>
      <c r="BG42" s="97"/>
      <c r="BH42" s="81"/>
      <c r="BK42" s="24"/>
      <c r="BL42" s="15"/>
      <c r="BM42" s="624"/>
      <c r="BN42" s="639"/>
      <c r="BO42" s="640"/>
      <c r="BP42" s="13"/>
      <c r="BQ42" s="43"/>
      <c r="BR42" s="43"/>
      <c r="BS42"/>
      <c r="BT42" s="15"/>
      <c r="BU42" s="15"/>
      <c r="BV42"/>
      <c r="BW42"/>
      <c r="BX42"/>
      <c r="BY42"/>
      <c r="BZ42"/>
      <c r="CA42"/>
      <c r="CB42"/>
      <c r="CC42" s="18"/>
    </row>
    <row r="43" spans="1:81" s="5" customFormat="1" ht="18.600000000000001" customHeight="1" thickTop="1" thickBot="1">
      <c r="A43" s="139"/>
      <c r="B43" s="673" t="s">
        <v>590</v>
      </c>
      <c r="C43" s="673"/>
      <c r="D43" s="673"/>
      <c r="E43" s="673"/>
      <c r="F43" s="673"/>
      <c r="G43" s="673"/>
      <c r="H43" s="673"/>
      <c r="I43" s="673"/>
      <c r="J43" s="673"/>
      <c r="K43" s="673"/>
      <c r="L43" s="673"/>
      <c r="M43" s="673"/>
      <c r="N43" s="673"/>
      <c r="O43" s="673"/>
      <c r="P43" s="673"/>
      <c r="Q43" s="673"/>
      <c r="R43" s="673"/>
      <c r="S43" s="673"/>
      <c r="T43" s="673"/>
      <c r="U43" s="673"/>
      <c r="V43" s="673"/>
      <c r="W43" s="673"/>
      <c r="X43" s="676" t="s">
        <v>588</v>
      </c>
      <c r="Y43" s="676"/>
      <c r="Z43" s="676"/>
      <c r="AA43" s="676"/>
      <c r="AB43" s="676"/>
      <c r="AC43" s="676"/>
      <c r="AD43" s="676"/>
      <c r="AE43" s="676"/>
      <c r="AF43" s="676"/>
      <c r="AG43" s="676"/>
      <c r="AH43" s="676"/>
      <c r="AI43" s="676"/>
      <c r="AJ43" s="676"/>
      <c r="AK43" s="676"/>
      <c r="AL43" s="675" t="s">
        <v>591</v>
      </c>
      <c r="AM43" s="675"/>
      <c r="AN43" s="675"/>
      <c r="AO43" s="675"/>
      <c r="AP43" s="675"/>
      <c r="AQ43" s="675"/>
      <c r="AR43" s="675"/>
      <c r="AS43" s="675"/>
      <c r="AT43" s="675"/>
      <c r="AU43" s="675"/>
      <c r="AV43" s="400"/>
      <c r="AW43" s="399"/>
      <c r="AX43" s="321"/>
      <c r="AY43" s="321"/>
      <c r="AZ43" s="321"/>
      <c r="BA43" s="321"/>
      <c r="BB43" s="321"/>
      <c r="BC43" s="321"/>
      <c r="BD43" s="670"/>
      <c r="BE43" s="92"/>
      <c r="BF43" s="95"/>
      <c r="BG43" s="97"/>
      <c r="BH43" s="81"/>
      <c r="BK43" s="24"/>
      <c r="BL43" s="15"/>
      <c r="BM43" s="624"/>
      <c r="BN43" s="639"/>
      <c r="BO43" s="640"/>
      <c r="BP43" s="13"/>
      <c r="BQ43" s="43"/>
      <c r="BR43" s="43"/>
      <c r="BS43"/>
      <c r="BT43" s="15"/>
      <c r="BU43" s="15"/>
      <c r="BV43"/>
      <c r="BW43"/>
      <c r="BX43"/>
      <c r="BY43"/>
      <c r="BZ43"/>
      <c r="CA43"/>
      <c r="CB43"/>
      <c r="CC43" s="18"/>
    </row>
    <row r="44" spans="1:81" ht="4.5" customHeight="1" thickTop="1" thickBot="1">
      <c r="B44" s="673"/>
      <c r="C44" s="673"/>
      <c r="D44" s="673"/>
      <c r="E44" s="673"/>
      <c r="F44" s="673"/>
      <c r="G44" s="673"/>
      <c r="H44" s="673"/>
      <c r="I44" s="673"/>
      <c r="J44" s="673"/>
      <c r="K44" s="673"/>
      <c r="L44" s="673"/>
      <c r="M44" s="673"/>
      <c r="N44" s="673"/>
      <c r="O44" s="673"/>
      <c r="P44" s="673"/>
      <c r="Q44" s="673"/>
      <c r="R44" s="673"/>
      <c r="S44" s="673"/>
      <c r="T44" s="673"/>
      <c r="U44" s="673"/>
      <c r="V44" s="673"/>
      <c r="W44" s="673"/>
      <c r="X44" s="674"/>
      <c r="Y44" s="674"/>
      <c r="Z44" s="674"/>
      <c r="AA44" s="674"/>
      <c r="AB44" s="674"/>
      <c r="AC44" s="674"/>
      <c r="AD44" s="674"/>
      <c r="AE44" s="674"/>
      <c r="AF44" s="674"/>
      <c r="AG44" s="674"/>
      <c r="AH44" s="674"/>
      <c r="AI44" s="674"/>
      <c r="AJ44" s="674"/>
      <c r="AK44" s="674"/>
      <c r="AL44" s="675"/>
      <c r="AM44" s="675"/>
      <c r="AN44" s="675"/>
      <c r="AO44" s="675"/>
      <c r="AP44" s="675"/>
      <c r="AQ44" s="675"/>
      <c r="AR44" s="675"/>
      <c r="AS44" s="675"/>
      <c r="AT44" s="675"/>
      <c r="AU44" s="675"/>
      <c r="AV44" s="400"/>
      <c r="AW44" s="399"/>
      <c r="AX44" s="321"/>
      <c r="AY44" s="321"/>
      <c r="AZ44" s="321"/>
      <c r="BA44" s="321"/>
      <c r="BB44" s="321"/>
      <c r="BC44" s="321"/>
      <c r="BM44" s="624"/>
      <c r="BN44" s="639"/>
      <c r="BO44" s="640"/>
    </row>
    <row r="45" spans="1:81" ht="33.75" customHeight="1" thickTop="1" thickBot="1">
      <c r="B45" s="588" t="s">
        <v>456</v>
      </c>
      <c r="C45" s="524"/>
      <c r="D45" s="524"/>
      <c r="E45" s="524"/>
      <c r="F45" s="524"/>
      <c r="G45" s="75" t="s">
        <v>72</v>
      </c>
      <c r="H45" s="525"/>
      <c r="I45" s="525"/>
      <c r="J45" s="525"/>
      <c r="K45" s="525"/>
      <c r="L45" s="525"/>
      <c r="M45" s="525"/>
      <c r="N45" s="525"/>
      <c r="O45" s="525"/>
      <c r="P45" s="525"/>
      <c r="Q45" s="525"/>
      <c r="R45" s="525"/>
      <c r="S45" s="525"/>
      <c r="T45" s="525"/>
      <c r="U45" s="525"/>
      <c r="V45" s="525"/>
      <c r="W45" s="525"/>
      <c r="X45" s="525"/>
      <c r="Y45" s="525"/>
      <c r="Z45" s="525"/>
      <c r="AA45" s="525"/>
      <c r="AB45" s="525"/>
      <c r="AC45" s="76"/>
      <c r="AD45" s="524" t="s">
        <v>74</v>
      </c>
      <c r="AE45" s="524"/>
      <c r="AF45" s="524"/>
      <c r="AG45" s="524"/>
      <c r="AH45" s="524"/>
      <c r="AI45" s="75" t="s">
        <v>72</v>
      </c>
      <c r="AJ45" s="525"/>
      <c r="AK45" s="525"/>
      <c r="AL45" s="525"/>
      <c r="AM45" s="525"/>
      <c r="AN45" s="525"/>
      <c r="AO45" s="525"/>
      <c r="AP45" s="525"/>
      <c r="AQ45" s="525"/>
      <c r="AR45" s="525"/>
      <c r="AS45" s="525"/>
      <c r="AT45" s="525"/>
      <c r="AU45" s="525"/>
      <c r="AV45" s="525"/>
      <c r="AW45" s="525"/>
      <c r="AX45" s="138"/>
      <c r="AY45" s="138"/>
      <c r="AZ45" s="138"/>
      <c r="BA45" s="138"/>
      <c r="BB45" s="138"/>
      <c r="BC45" s="138"/>
      <c r="BD45" s="649" t="str">
        <f>IF(H45="","","※事業者名・証明者名・所在地は、レベル判定後の「カードの郵送先」（CCUS事業本部より）となります。")</f>
        <v/>
      </c>
      <c r="BM45" s="624"/>
      <c r="BN45" s="639"/>
      <c r="BO45" s="640"/>
    </row>
    <row r="46" spans="1:81" ht="27" customHeight="1" thickTop="1" thickBot="1">
      <c r="B46" s="526" t="s">
        <v>457</v>
      </c>
      <c r="C46" s="526"/>
      <c r="D46" s="526"/>
      <c r="E46" s="526"/>
      <c r="F46" s="526"/>
      <c r="G46" s="75" t="s">
        <v>72</v>
      </c>
      <c r="H46" s="490"/>
      <c r="I46" s="490"/>
      <c r="J46" s="490"/>
      <c r="K46" s="490"/>
      <c r="L46" s="490"/>
      <c r="M46" s="282" t="s">
        <v>452</v>
      </c>
      <c r="N46" s="490"/>
      <c r="O46" s="490"/>
      <c r="P46" s="490"/>
      <c r="Q46" s="490"/>
      <c r="R46" s="490"/>
      <c r="S46" s="282" t="s">
        <v>452</v>
      </c>
      <c r="T46" s="490"/>
      <c r="U46" s="490"/>
      <c r="V46" s="490"/>
      <c r="W46" s="490"/>
      <c r="X46" s="490"/>
      <c r="Y46" s="282" t="s">
        <v>452</v>
      </c>
      <c r="Z46" s="491" t="s">
        <v>459</v>
      </c>
      <c r="AA46" s="491"/>
      <c r="AB46" s="491"/>
      <c r="AC46" s="2"/>
      <c r="AD46" s="527" t="s">
        <v>77</v>
      </c>
      <c r="AE46" s="527"/>
      <c r="AF46" s="527"/>
      <c r="AG46" s="527"/>
      <c r="AH46" s="527"/>
      <c r="AI46" s="77" t="s">
        <v>72</v>
      </c>
      <c r="AJ46" s="525"/>
      <c r="AK46" s="525"/>
      <c r="AL46" s="525"/>
      <c r="AM46" s="525"/>
      <c r="AN46" s="525"/>
      <c r="AO46" s="525"/>
      <c r="AP46" s="525"/>
      <c r="AQ46" s="525"/>
      <c r="AR46" s="525"/>
      <c r="AS46" s="525"/>
      <c r="AT46" s="525"/>
      <c r="AU46" s="525"/>
      <c r="AV46" s="525"/>
      <c r="AW46" s="525"/>
      <c r="AX46" s="528"/>
      <c r="AY46" s="529"/>
      <c r="AZ46" s="529"/>
      <c r="BA46" s="529"/>
      <c r="BB46" s="529"/>
      <c r="BC46" s="529"/>
      <c r="BD46" s="650"/>
      <c r="BM46" s="624"/>
      <c r="BN46" s="639"/>
      <c r="BO46" s="640"/>
    </row>
    <row r="47" spans="1:81" ht="27" customHeight="1" thickTop="1" thickBot="1">
      <c r="B47" s="542" t="s">
        <v>561</v>
      </c>
      <c r="C47" s="543"/>
      <c r="D47" s="543"/>
      <c r="E47" s="543"/>
      <c r="F47" s="543"/>
      <c r="G47" s="277" t="s">
        <v>72</v>
      </c>
      <c r="H47" s="492" t="s">
        <v>451</v>
      </c>
      <c r="I47" s="492"/>
      <c r="J47" s="492"/>
      <c r="K47" s="492"/>
      <c r="L47" s="492"/>
      <c r="M47" s="492"/>
      <c r="N47" s="492"/>
      <c r="O47" s="488"/>
      <c r="P47" s="488"/>
      <c r="Q47" s="488"/>
      <c r="R47" s="488"/>
      <c r="S47" s="488"/>
      <c r="T47" s="488"/>
      <c r="U47" s="554" t="s">
        <v>452</v>
      </c>
      <c r="V47" s="554"/>
      <c r="W47" s="489"/>
      <c r="X47" s="489"/>
      <c r="Y47" s="489"/>
      <c r="Z47" s="489"/>
      <c r="AA47" s="489"/>
      <c r="AB47" s="489"/>
      <c r="AC47" s="363"/>
      <c r="AD47" s="551" t="s">
        <v>559</v>
      </c>
      <c r="AE47" s="551"/>
      <c r="AF47" s="551"/>
      <c r="AG47" s="551"/>
      <c r="AH47" s="551"/>
      <c r="AI47" s="551"/>
      <c r="AJ47" s="552"/>
      <c r="AK47" s="552"/>
      <c r="AL47" s="552"/>
      <c r="AM47" s="552"/>
      <c r="AN47" s="552"/>
      <c r="AO47" s="553" t="s">
        <v>560</v>
      </c>
      <c r="AP47" s="553"/>
      <c r="AQ47" s="552"/>
      <c r="AR47" s="552"/>
      <c r="AS47" s="552"/>
      <c r="AT47" s="552"/>
      <c r="AU47" s="552"/>
      <c r="AV47" s="553" t="s">
        <v>560</v>
      </c>
      <c r="AW47" s="553"/>
      <c r="AX47" s="552"/>
      <c r="AY47" s="552"/>
      <c r="AZ47" s="552"/>
      <c r="BA47" s="552"/>
      <c r="BB47" s="552"/>
      <c r="BC47" s="314"/>
      <c r="BD47" s="610" t="str">
        <f>IF(H45="","",IF(AND(X43&lt;&gt;"",H45&lt;&gt;"",AJ45&lt;&gt;"",H46&lt;&gt;"",N46&lt;&gt;"",T46&lt;&gt;"",AJ46&lt;&gt;"",O47&lt;&gt;"",W47&lt;&gt;"",AJ47&lt;&gt;"",AQ47&lt;&gt;"",AX47&lt;&gt;"",H49&lt;&gt;"",R49&lt;&gt;"",AC49&lt;&gt;"",L50&lt;&gt;"",AS50&lt;&gt;""),"","※網掛けの項目、すべて入力してください。"))</f>
        <v/>
      </c>
      <c r="BM47" s="624"/>
      <c r="BN47" s="639"/>
      <c r="BO47" s="640"/>
    </row>
    <row r="48" spans="1:81" ht="16.5" customHeight="1" thickTop="1" thickBot="1">
      <c r="B48" s="544"/>
      <c r="C48" s="544"/>
      <c r="D48" s="544"/>
      <c r="E48" s="544"/>
      <c r="F48" s="544"/>
      <c r="G48" s="370"/>
      <c r="H48" s="546" t="s">
        <v>453</v>
      </c>
      <c r="I48" s="546"/>
      <c r="J48" s="546"/>
      <c r="K48" s="546"/>
      <c r="L48" s="546"/>
      <c r="M48" s="546"/>
      <c r="N48" s="546"/>
      <c r="O48" s="546"/>
      <c r="P48" s="546"/>
      <c r="Q48" s="373"/>
      <c r="R48" s="549" t="s">
        <v>558</v>
      </c>
      <c r="S48" s="549"/>
      <c r="T48" s="549"/>
      <c r="U48" s="549"/>
      <c r="V48" s="549"/>
      <c r="W48" s="549"/>
      <c r="X48" s="549"/>
      <c r="Y48" s="549"/>
      <c r="Z48" s="549"/>
      <c r="AA48" s="549"/>
      <c r="AB48" s="374"/>
      <c r="AC48" s="550" t="s">
        <v>570</v>
      </c>
      <c r="AD48" s="550"/>
      <c r="AE48" s="550"/>
      <c r="AF48" s="550"/>
      <c r="AG48" s="550"/>
      <c r="AH48" s="550"/>
      <c r="AI48" s="550"/>
      <c r="AJ48" s="550"/>
      <c r="AK48" s="550"/>
      <c r="AL48" s="550"/>
      <c r="AM48" s="550"/>
      <c r="AN48" s="550"/>
      <c r="AO48" s="550"/>
      <c r="AP48" s="550"/>
      <c r="AQ48" s="550"/>
      <c r="AR48" s="550"/>
      <c r="AS48" s="550"/>
      <c r="AT48" s="550"/>
      <c r="AU48" s="550"/>
      <c r="AV48" s="550"/>
      <c r="AW48" s="550"/>
      <c r="AX48" s="550"/>
      <c r="AY48" s="550"/>
      <c r="AZ48" s="550"/>
      <c r="BA48" s="550"/>
      <c r="BB48" s="550"/>
      <c r="BC48" s="196"/>
      <c r="BD48" s="611"/>
      <c r="BM48" s="624"/>
      <c r="BN48" s="639"/>
      <c r="BO48" s="640"/>
    </row>
    <row r="49" spans="2:80" ht="33.75" customHeight="1" thickTop="1" thickBot="1">
      <c r="B49" s="545"/>
      <c r="C49" s="545"/>
      <c r="D49" s="545"/>
      <c r="E49" s="545"/>
      <c r="F49" s="545"/>
      <c r="G49" s="75"/>
      <c r="H49" s="547"/>
      <c r="I49" s="547"/>
      <c r="J49" s="547"/>
      <c r="K49" s="547"/>
      <c r="L49" s="547"/>
      <c r="M49" s="547"/>
      <c r="N49" s="547"/>
      <c r="O49" s="547"/>
      <c r="P49" s="547"/>
      <c r="Q49" s="371"/>
      <c r="R49" s="548"/>
      <c r="S49" s="548"/>
      <c r="T49" s="548"/>
      <c r="U49" s="548"/>
      <c r="V49" s="548"/>
      <c r="W49" s="548"/>
      <c r="X49" s="548"/>
      <c r="Y49" s="548"/>
      <c r="Z49" s="548"/>
      <c r="AA49" s="548"/>
      <c r="AB49" s="372"/>
      <c r="AC49" s="541"/>
      <c r="AD49" s="541"/>
      <c r="AE49" s="541"/>
      <c r="AF49" s="541"/>
      <c r="AG49" s="541"/>
      <c r="AH49" s="541"/>
      <c r="AI49" s="541"/>
      <c r="AJ49" s="541"/>
      <c r="AK49" s="541"/>
      <c r="AL49" s="541"/>
      <c r="AM49" s="541"/>
      <c r="AN49" s="541"/>
      <c r="AO49" s="541"/>
      <c r="AP49" s="541"/>
      <c r="AQ49" s="541"/>
      <c r="AR49" s="541"/>
      <c r="AS49" s="541"/>
      <c r="AT49" s="541"/>
      <c r="AU49" s="541"/>
      <c r="AV49" s="541"/>
      <c r="AW49" s="541"/>
      <c r="AX49" s="541"/>
      <c r="AY49" s="541"/>
      <c r="AZ49" s="541"/>
      <c r="BA49" s="541"/>
      <c r="BB49" s="541"/>
      <c r="BC49" s="276"/>
      <c r="BD49" s="611"/>
      <c r="BM49" s="624"/>
      <c r="BN49" s="639"/>
      <c r="BO49" s="640"/>
    </row>
    <row r="50" spans="2:80" ht="32.1" customHeight="1" thickTop="1" thickBot="1">
      <c r="B50" s="651" t="s">
        <v>530</v>
      </c>
      <c r="C50" s="651"/>
      <c r="D50" s="651"/>
      <c r="E50" s="651"/>
      <c r="F50" s="651"/>
      <c r="G50" s="651"/>
      <c r="H50" s="651"/>
      <c r="I50" s="651"/>
      <c r="J50" s="651"/>
      <c r="K50" s="75" t="s">
        <v>72</v>
      </c>
      <c r="L50" s="652"/>
      <c r="M50" s="652"/>
      <c r="N50" s="652"/>
      <c r="O50" s="652"/>
      <c r="P50" s="652"/>
      <c r="Q50" s="652"/>
      <c r="R50" s="653" t="s">
        <v>528</v>
      </c>
      <c r="S50" s="653"/>
      <c r="T50" s="653"/>
      <c r="U50" s="653"/>
      <c r="V50" s="653"/>
      <c r="W50" s="653"/>
      <c r="X50" s="653"/>
      <c r="Y50" s="653"/>
      <c r="Z50" s="653"/>
      <c r="AA50" s="75" t="s">
        <v>72</v>
      </c>
      <c r="AB50" s="654"/>
      <c r="AC50" s="654"/>
      <c r="AD50" s="654"/>
      <c r="AE50" s="654"/>
      <c r="AF50" s="654"/>
      <c r="AG50" s="654"/>
      <c r="AH50" s="654"/>
      <c r="AI50" s="654"/>
      <c r="AJ50" s="654"/>
      <c r="AK50" s="654"/>
      <c r="AL50" s="654"/>
      <c r="AM50" s="655" t="s">
        <v>595</v>
      </c>
      <c r="AN50" s="656"/>
      <c r="AO50" s="656"/>
      <c r="AP50" s="656"/>
      <c r="AQ50" s="656"/>
      <c r="AR50" s="75" t="s">
        <v>72</v>
      </c>
      <c r="AS50" s="657"/>
      <c r="AT50" s="657"/>
      <c r="AU50" s="657"/>
      <c r="AV50" s="657"/>
      <c r="AW50" s="657"/>
      <c r="AX50" s="657"/>
      <c r="AY50" s="657"/>
      <c r="AZ50" s="657"/>
      <c r="BA50" s="657"/>
      <c r="BB50" s="657"/>
      <c r="BC50" s="316"/>
      <c r="BM50" s="624"/>
      <c r="BN50" s="639"/>
      <c r="BO50" s="640"/>
    </row>
    <row r="51" spans="2:80" ht="10.5" customHeight="1" thickTop="1" thickBot="1">
      <c r="B51" s="384"/>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c r="BM51" s="624"/>
      <c r="BN51" s="639"/>
      <c r="BO51" s="640"/>
    </row>
    <row r="52" spans="2:80" ht="18.600000000000001" customHeight="1" thickTop="1" thickBot="1">
      <c r="B52" s="317" t="s">
        <v>526</v>
      </c>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318"/>
      <c r="AJ52" s="318"/>
      <c r="AK52" s="318"/>
      <c r="AL52" s="318"/>
      <c r="AM52" s="318"/>
      <c r="AN52" s="318"/>
      <c r="AO52" s="318"/>
      <c r="AP52" s="318"/>
      <c r="AQ52" s="318"/>
      <c r="AR52" s="318"/>
      <c r="AS52" s="318"/>
      <c r="AT52" s="318"/>
      <c r="AU52" s="318"/>
      <c r="AV52" s="318"/>
      <c r="AW52" s="318"/>
      <c r="AX52" s="318"/>
      <c r="AY52" s="318"/>
      <c r="AZ52" s="318"/>
      <c r="BA52" s="318"/>
      <c r="BB52" s="318"/>
      <c r="BC52" s="319"/>
      <c r="BM52" s="624"/>
      <c r="BN52" s="639"/>
      <c r="BO52" s="640"/>
    </row>
    <row r="53" spans="2:80" ht="30.75" thickTop="1">
      <c r="B53" s="320" t="s">
        <v>635</v>
      </c>
      <c r="C53" s="202"/>
      <c r="D53" s="202"/>
      <c r="E53" s="202"/>
      <c r="F53" s="202"/>
      <c r="G53" s="202"/>
      <c r="H53" s="202"/>
      <c r="I53" s="202"/>
      <c r="J53" s="202"/>
      <c r="K53" s="202"/>
      <c r="L53" s="202"/>
      <c r="M53" s="202"/>
      <c r="N53" s="202"/>
      <c r="O53" s="202"/>
      <c r="P53" s="321"/>
      <c r="Q53" s="321"/>
      <c r="R53" s="321"/>
      <c r="S53" s="321"/>
      <c r="T53" s="321"/>
      <c r="U53" s="321"/>
      <c r="V53" s="321"/>
      <c r="W53" s="321"/>
      <c r="X53" s="321"/>
      <c r="Y53" s="321"/>
      <c r="Z53" s="321"/>
      <c r="AA53" s="321"/>
      <c r="AB53" s="321"/>
      <c r="AC53" s="321"/>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1"/>
      <c r="BA53" s="321"/>
      <c r="BB53" s="321"/>
      <c r="BC53" s="323"/>
    </row>
    <row r="54" spans="2:80">
      <c r="B54" s="362" t="s">
        <v>527</v>
      </c>
      <c r="C54" s="361"/>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325"/>
    </row>
    <row r="55" spans="2:80">
      <c r="B55" s="324"/>
      <c r="C55" s="326" t="s">
        <v>601</v>
      </c>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325"/>
    </row>
    <row r="56" spans="2:80">
      <c r="B56" s="324"/>
      <c r="C56" s="326" t="s">
        <v>582</v>
      </c>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325"/>
    </row>
    <row r="57" spans="2:80">
      <c r="B57" s="324"/>
      <c r="C57" s="326" t="s">
        <v>583</v>
      </c>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325"/>
    </row>
    <row r="58" spans="2:80">
      <c r="B58" s="324"/>
      <c r="C58" s="326" t="s">
        <v>610</v>
      </c>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325"/>
    </row>
    <row r="59" spans="2:80">
      <c r="B59" s="324"/>
      <c r="C59" s="326" t="s">
        <v>584</v>
      </c>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325"/>
    </row>
    <row r="60" spans="2:80">
      <c r="B60" s="324"/>
      <c r="C60" s="326" t="s">
        <v>585</v>
      </c>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325"/>
    </row>
    <row r="61" spans="2:80">
      <c r="B61" s="324"/>
      <c r="C61" s="326" t="s">
        <v>586</v>
      </c>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325"/>
    </row>
    <row r="62" spans="2:80">
      <c r="B62" s="327"/>
      <c r="C62" s="328" t="s">
        <v>600</v>
      </c>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30"/>
      <c r="BL62" s="16"/>
      <c r="BN62" s="2"/>
      <c r="BO62" s="2"/>
      <c r="BP62" s="14"/>
      <c r="BQ62" s="44"/>
      <c r="BR62" s="44"/>
      <c r="BS62" s="2"/>
      <c r="BT62" s="16"/>
      <c r="BU62" s="16"/>
      <c r="BV62" s="2"/>
      <c r="BW62" s="2"/>
      <c r="BX62" s="2"/>
      <c r="BY62" s="2"/>
      <c r="BZ62" s="2"/>
      <c r="CA62" s="2"/>
      <c r="CB62" s="2"/>
    </row>
    <row r="63" spans="2:80">
      <c r="BL63" s="16"/>
      <c r="BM63" s="2"/>
      <c r="BN63" s="2"/>
      <c r="BO63" s="2"/>
      <c r="BP63" s="14"/>
      <c r="BQ63" s="44"/>
      <c r="BR63" s="44"/>
      <c r="BS63" s="2"/>
      <c r="BT63" s="16"/>
      <c r="BU63" s="16"/>
      <c r="BV63" s="2"/>
      <c r="BW63" s="2"/>
      <c r="BX63" s="2"/>
      <c r="BY63" s="2"/>
      <c r="BZ63" s="2"/>
      <c r="CA63" s="2"/>
      <c r="CB63" s="2"/>
    </row>
    <row r="64" spans="2:80" hidden="1" outlineLevel="1">
      <c r="BL64" s="16"/>
      <c r="BM64" s="2"/>
      <c r="BN64" s="2"/>
      <c r="BO64" s="2"/>
      <c r="BP64" s="14"/>
      <c r="BQ64" s="44"/>
      <c r="BR64" s="44"/>
      <c r="BS64" s="2"/>
      <c r="BT64" s="16"/>
      <c r="BU64" s="16"/>
      <c r="BV64" s="2"/>
      <c r="BW64" s="2"/>
      <c r="BX64" s="2"/>
      <c r="BY64" s="2"/>
      <c r="BZ64" s="2"/>
      <c r="CA64" s="2"/>
      <c r="CB64" s="2"/>
    </row>
    <row r="65" spans="1:94" hidden="1" outlineLevel="1">
      <c r="BL65" s="16"/>
      <c r="BM65" s="2"/>
      <c r="BN65" s="2"/>
      <c r="BO65" s="2"/>
      <c r="BP65" s="14"/>
      <c r="BQ65" s="44"/>
      <c r="BR65" s="44"/>
      <c r="BS65" s="2"/>
      <c r="BT65" s="16"/>
      <c r="BU65" s="16"/>
      <c r="BV65" s="2"/>
      <c r="BW65" s="2"/>
      <c r="BX65" s="2"/>
      <c r="BY65" s="2"/>
      <c r="BZ65" s="2"/>
      <c r="CA65" s="2"/>
      <c r="CB65" s="2"/>
    </row>
    <row r="66" spans="1:94" hidden="1" outlineLevel="1">
      <c r="BL66" s="16"/>
      <c r="BM66" s="2"/>
      <c r="BN66" s="2"/>
      <c r="BO66" s="2"/>
      <c r="BP66" s="14"/>
      <c r="BQ66" s="44"/>
      <c r="BR66" s="44"/>
      <c r="BS66" s="2"/>
      <c r="BT66" s="16"/>
      <c r="BU66" s="16"/>
      <c r="BV66" s="2"/>
      <c r="BW66" s="2"/>
      <c r="BX66" s="2"/>
      <c r="BY66" s="2"/>
      <c r="BZ66" s="2"/>
      <c r="CA66" s="2"/>
      <c r="CB66" s="2"/>
    </row>
    <row r="67" spans="1:94" hidden="1" outlineLevel="1">
      <c r="BM67" s="2"/>
    </row>
    <row r="68" spans="1:94" hidden="1" outlineLevel="1"/>
    <row r="69" spans="1:94" ht="20.25" hidden="1" outlineLevel="1" thickBot="1">
      <c r="BL69" s="11"/>
      <c r="BO69" s="4"/>
    </row>
    <row r="70" spans="1:94" ht="409.6" hidden="1" outlineLevel="1" thickTop="1" thickBot="1">
      <c r="BL70" s="23" t="s">
        <v>15</v>
      </c>
      <c r="BM70" s="12" t="s">
        <v>28</v>
      </c>
      <c r="BN70" s="12" t="s">
        <v>647</v>
      </c>
    </row>
    <row r="71" spans="1:94" ht="409.5" hidden="1" customHeight="1" outlineLevel="1" thickTop="1" thickBot="1">
      <c r="BL71" s="23" t="s">
        <v>18</v>
      </c>
      <c r="BM71" s="12" t="s">
        <v>253</v>
      </c>
      <c r="BN71" s="12" t="s">
        <v>648</v>
      </c>
    </row>
    <row r="72" spans="1:94" ht="114" hidden="1" outlineLevel="1" thickTop="1" thickBot="1">
      <c r="BL72" s="275" t="s">
        <v>449</v>
      </c>
      <c r="BM72" s="12" t="s">
        <v>62</v>
      </c>
      <c r="BN72" s="12" t="s">
        <v>226</v>
      </c>
    </row>
    <row r="73" spans="1:94" s="9" customFormat="1" ht="31.9" hidden="1" customHeight="1" outlineLevel="1" thickTop="1" thickBot="1">
      <c r="A73" s="202"/>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s="202"/>
      <c r="BE73" s="82"/>
      <c r="BF73" s="96"/>
      <c r="BG73" s="96"/>
      <c r="BH73" s="82"/>
      <c r="BK73" s="10"/>
      <c r="BL73" s="10"/>
      <c r="BO73" s="80" t="s">
        <v>426</v>
      </c>
      <c r="BP73" s="26" t="s">
        <v>15</v>
      </c>
      <c r="BQ73" s="27"/>
      <c r="BR73" s="35"/>
      <c r="BS73" s="36" t="s">
        <v>18</v>
      </c>
      <c r="BT73" s="28"/>
      <c r="BU73" s="41"/>
      <c r="BV73" s="41"/>
      <c r="BW73" s="36" t="s">
        <v>19</v>
      </c>
      <c r="BX73" s="29"/>
      <c r="BY73" s="145"/>
      <c r="BZ73" s="145"/>
      <c r="CB73" s="555" t="s">
        <v>297</v>
      </c>
      <c r="CC73" s="556"/>
      <c r="CE73" s="22"/>
      <c r="CF73" s="19" t="s">
        <v>55</v>
      </c>
      <c r="CG73" s="20" t="s">
        <v>56</v>
      </c>
      <c r="CH73" s="20" t="s">
        <v>57</v>
      </c>
      <c r="CJ73" s="153" t="s">
        <v>231</v>
      </c>
      <c r="CL73" s="223" t="s">
        <v>426</v>
      </c>
      <c r="CM73" s="223" t="s">
        <v>314</v>
      </c>
      <c r="CN73" s="223" t="s">
        <v>315</v>
      </c>
      <c r="CO73" s="360" t="s">
        <v>553</v>
      </c>
    </row>
    <row r="74" spans="1:94" ht="19.5" hidden="1" outlineLevel="1" thickTop="1">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P74" s="30"/>
      <c r="BQ74" s="45"/>
      <c r="BR74" s="47"/>
      <c r="BS74" s="30"/>
      <c r="BT74" s="51"/>
      <c r="BU74" s="53"/>
      <c r="BV74" s="53"/>
      <c r="BW74" s="30"/>
      <c r="BX74" s="56"/>
      <c r="BY74" s="15"/>
      <c r="BZ74" s="15"/>
      <c r="CB74" s="204" t="s">
        <v>450</v>
      </c>
      <c r="CC74" s="205" t="s">
        <v>291</v>
      </c>
      <c r="CE74" s="19" t="s">
        <v>15</v>
      </c>
      <c r="CF74" s="21">
        <f>12*3</f>
        <v>36</v>
      </c>
      <c r="CG74" s="21">
        <v>0</v>
      </c>
      <c r="CH74" s="21">
        <v>0</v>
      </c>
      <c r="CJ74" s="154"/>
      <c r="CM74" s="221" t="s">
        <v>317</v>
      </c>
      <c r="CN74" s="221" t="s">
        <v>317</v>
      </c>
      <c r="CO74" s="221" t="s">
        <v>317</v>
      </c>
    </row>
    <row r="75" spans="1:94" hidden="1" outlineLevel="1">
      <c r="BP75" s="30" t="s">
        <v>243</v>
      </c>
      <c r="BQ75" s="45" t="str">
        <f>IF(COUNTIF($B$24:$BC$24,BP75)+COUNTIF($B$26:$BC$26,BP75)+COUNTIF($B$28:$BC$28,BP75)&gt;=1,"〇","-")</f>
        <v>-</v>
      </c>
      <c r="BR75" s="47"/>
      <c r="BS75" s="37" t="s">
        <v>32</v>
      </c>
      <c r="BT75" s="51" t="str">
        <f t="shared" ref="BT75:BT79" si="1">IF(COUNTIF($B$24:$BC$24,BS75)+COUNTIF($B$26:$BC$26,BS75)+COUNTIF($B$28:$BC$28,BS75)&gt;=1,"〇","-")</f>
        <v>-</v>
      </c>
      <c r="BU75" s="53"/>
      <c r="BV75" s="53"/>
      <c r="BW75" s="37" t="s">
        <v>49</v>
      </c>
      <c r="BX75" s="56" t="str">
        <f t="shared" ref="BX75:BX77" si="2">IF(COUNTIF($B$24:$BC$24,BW75)+COUNTIF($B$26:$BC$26,BW75)+COUNTIF($B$28:$BC$28,BW75)&gt;=1,"〇","-")</f>
        <v>-</v>
      </c>
      <c r="BY75" s="15"/>
      <c r="BZ75" s="15"/>
      <c r="CB75" s="206" t="s">
        <v>50</v>
      </c>
      <c r="CC75" s="207" t="s">
        <v>278</v>
      </c>
      <c r="CE75" s="20" t="s">
        <v>18</v>
      </c>
      <c r="CF75" s="21">
        <f>12*8</f>
        <v>96</v>
      </c>
      <c r="CG75" s="21">
        <f>12*2</f>
        <v>24</v>
      </c>
      <c r="CH75" s="21">
        <f>12*2</f>
        <v>24</v>
      </c>
      <c r="CJ75" s="154" t="s">
        <v>232</v>
      </c>
      <c r="CM75" s="222" t="str">
        <f>IF(BP75="","",BP75)</f>
        <v>・玉掛技能講習</v>
      </c>
      <c r="CN75" s="222" t="str">
        <f>IF(BS75="","",BS75)</f>
        <v>●１級とび技能士</v>
      </c>
      <c r="CO75" s="222" t="str">
        <f>IF(BW75="","",BW75)</f>
        <v>●登録鳶・土工基幹技能者講習</v>
      </c>
      <c r="CP75" t="s">
        <v>316</v>
      </c>
    </row>
    <row r="76" spans="1:94" hidden="1" outlineLevel="1">
      <c r="BP76" s="410" t="s">
        <v>644</v>
      </c>
      <c r="BQ76" s="45" t="str">
        <f>IF(COUNTIF($B$24:$BC$24,BP76)+COUNTIF($B$26:$BC$26,BP76)+COUNTIF($B$28:$BC$28,BP76)&gt;=1,"〇","-")</f>
        <v>-</v>
      </c>
      <c r="BR76" s="47"/>
      <c r="BS76" s="37" t="s">
        <v>33</v>
      </c>
      <c r="BT76" s="51" t="str">
        <f t="shared" si="1"/>
        <v>-</v>
      </c>
      <c r="BU76" s="53"/>
      <c r="BV76" s="53"/>
      <c r="BW76" s="37" t="s">
        <v>51</v>
      </c>
      <c r="BX76" s="56" t="str">
        <f t="shared" si="2"/>
        <v>-</v>
      </c>
      <c r="BY76" s="15"/>
      <c r="BZ76" s="15"/>
      <c r="CB76" s="208" t="s">
        <v>52</v>
      </c>
      <c r="CC76" s="209" t="s">
        <v>552</v>
      </c>
      <c r="CE76" s="20" t="s">
        <v>19</v>
      </c>
      <c r="CF76" s="21">
        <f>12*12</f>
        <v>144</v>
      </c>
      <c r="CG76" s="21">
        <f>12*7</f>
        <v>84</v>
      </c>
      <c r="CH76" s="21">
        <v>0</v>
      </c>
      <c r="CJ76" s="154" t="s">
        <v>233</v>
      </c>
      <c r="CM76" s="222" t="str">
        <f t="shared" ref="CM76:CM96" si="3">IF(BP76="","",BP76)</f>
        <v>・職長・安全衛生責任者講習〈職長+安責〉</v>
      </c>
      <c r="CN76" s="222" t="str">
        <f t="shared" ref="CN76:CN96" si="4">IF(BS76="","",BS76)</f>
        <v>●１級建築施工管理技士</v>
      </c>
      <c r="CO76" s="222" t="str">
        <f t="shared" ref="CO76:CO96" si="5">IF(BW76="","",BW76)</f>
        <v>●優秀施工者国土交通大臣顕彰</v>
      </c>
      <c r="CP76" t="s">
        <v>316</v>
      </c>
    </row>
    <row r="77" spans="1:94" hidden="1" outlineLevel="1">
      <c r="BP77" s="30"/>
      <c r="BQ77" s="45"/>
      <c r="BR77" s="47"/>
      <c r="BS77" s="37" t="s">
        <v>47</v>
      </c>
      <c r="BT77" s="51" t="str">
        <f t="shared" si="1"/>
        <v>-</v>
      </c>
      <c r="BU77" s="53"/>
      <c r="BV77" s="53"/>
      <c r="BW77" s="37" t="s">
        <v>53</v>
      </c>
      <c r="BX77" s="56" t="str">
        <f t="shared" si="2"/>
        <v>-</v>
      </c>
      <c r="BY77" s="15"/>
      <c r="BZ77" s="15"/>
      <c r="CB77" s="210"/>
      <c r="CC77" s="211"/>
      <c r="CJ77" s="154" t="s">
        <v>234</v>
      </c>
      <c r="CM77" s="222" t="str">
        <f t="shared" si="3"/>
        <v/>
      </c>
      <c r="CN77" s="222" t="str">
        <f t="shared" si="4"/>
        <v>●２級建築施工管理技士</v>
      </c>
      <c r="CO77" s="222" t="str">
        <f t="shared" si="5"/>
        <v>●安全優良職長厚生労働大臣顕彰　</v>
      </c>
      <c r="CP77" t="s">
        <v>316</v>
      </c>
    </row>
    <row r="78" spans="1:94" hidden="1" outlineLevel="1">
      <c r="BO78" s="5"/>
      <c r="BP78" s="32" t="s">
        <v>34</v>
      </c>
      <c r="BQ78" s="46"/>
      <c r="BR78" s="48" t="str">
        <f>IF(COUNTIF($B$24:$BC$24,BP78)+COUNTIF($B$26:$BC$26,BP78)+COUNTIF($B$28:$BC$28,BP78)&gt;=1,"〇","-")</f>
        <v>-</v>
      </c>
      <c r="BS78" s="38" t="s">
        <v>46</v>
      </c>
      <c r="BT78" s="51" t="str">
        <f t="shared" si="1"/>
        <v>-</v>
      </c>
      <c r="BU78" s="53"/>
      <c r="BV78" s="54"/>
      <c r="BW78" s="42"/>
      <c r="BX78" s="33"/>
      <c r="BY78" s="7"/>
      <c r="BZ78" s="7"/>
      <c r="CA78" s="5"/>
      <c r="CB78" s="204" t="s">
        <v>32</v>
      </c>
      <c r="CC78" s="205" t="s">
        <v>296</v>
      </c>
      <c r="CD78" s="5"/>
      <c r="CE78" s="5"/>
      <c r="CM78" s="222" t="str">
        <f t="shared" si="3"/>
        <v>✓建築物等の鉄骨の組立て等作業主任者技能講習</v>
      </c>
      <c r="CN78" s="222" t="str">
        <f t="shared" si="4"/>
        <v>●１級土木施工管理技士</v>
      </c>
      <c r="CO78" s="222" t="str">
        <f t="shared" si="5"/>
        <v/>
      </c>
    </row>
    <row r="79" spans="1:94" hidden="1" outlineLevel="1">
      <c r="BO79" s="5"/>
      <c r="BP79" s="32" t="s">
        <v>35</v>
      </c>
      <c r="BQ79" s="46"/>
      <c r="BR79" s="48" t="str">
        <f t="shared" ref="BR79:BR89" si="6">IF(COUNTIF($B$24:$BC$24,BP79)+COUNTIF($B$26:$BC$26,BP79)+COUNTIF($B$28:$BC$28,BP79)&gt;=1,"〇","-")</f>
        <v>-</v>
      </c>
      <c r="BS79" s="38" t="s">
        <v>48</v>
      </c>
      <c r="BT79" s="51" t="str">
        <f t="shared" si="1"/>
        <v>-</v>
      </c>
      <c r="BU79" s="53"/>
      <c r="BV79" s="54"/>
      <c r="BW79" s="38"/>
      <c r="BX79" s="34"/>
      <c r="BY79" s="5"/>
      <c r="BZ79" s="5"/>
      <c r="CA79" s="5"/>
      <c r="CB79" s="206" t="s">
        <v>221</v>
      </c>
      <c r="CC79" s="207" t="s">
        <v>294</v>
      </c>
      <c r="CD79" s="5"/>
      <c r="CE79" s="5"/>
      <c r="CM79" s="222" t="str">
        <f t="shared" si="3"/>
        <v>✓足場の組立て等作業主任者技能講習</v>
      </c>
      <c r="CN79" s="222" t="str">
        <f t="shared" si="4"/>
        <v>●２級土木施工管理技士</v>
      </c>
      <c r="CO79" s="222" t="str">
        <f t="shared" si="5"/>
        <v/>
      </c>
    </row>
    <row r="80" spans="1:94" hidden="1" outlineLevel="1">
      <c r="BO80" s="5"/>
      <c r="BP80" s="32" t="s">
        <v>36</v>
      </c>
      <c r="BQ80" s="46"/>
      <c r="BR80" s="48" t="str">
        <f t="shared" si="6"/>
        <v>-</v>
      </c>
      <c r="BS80" s="38"/>
      <c r="BT80" s="52"/>
      <c r="BU80" s="54"/>
      <c r="BV80" s="54"/>
      <c r="BW80" s="38"/>
      <c r="BX80" s="34"/>
      <c r="BY80" s="5"/>
      <c r="BZ80" s="5"/>
      <c r="CA80" s="5"/>
      <c r="CB80" s="206" t="s">
        <v>222</v>
      </c>
      <c r="CC80" s="207" t="s">
        <v>295</v>
      </c>
      <c r="CD80" s="5"/>
      <c r="CE80" s="5"/>
      <c r="CM80" s="222" t="str">
        <f t="shared" si="3"/>
        <v>✓小型移動式クレーン運転技能講習</v>
      </c>
      <c r="CN80" s="222" t="str">
        <f t="shared" si="4"/>
        <v/>
      </c>
      <c r="CO80" s="222" t="str">
        <f t="shared" si="5"/>
        <v/>
      </c>
    </row>
    <row r="81" spans="67:93" hidden="1" outlineLevel="1">
      <c r="BO81" s="5"/>
      <c r="BP81" s="30" t="s">
        <v>37</v>
      </c>
      <c r="BQ81" s="45"/>
      <c r="BR81" s="48" t="str">
        <f t="shared" si="6"/>
        <v>-</v>
      </c>
      <c r="BS81" s="39" t="s">
        <v>29</v>
      </c>
      <c r="BT81" s="46"/>
      <c r="BU81" s="45" t="str">
        <f>IF(COUNTIF($B$24:$BC$24,BS81)+COUNTIF($B$26:$BC$26,BS81)+COUNTIF($B$28:$BC$28,BS81)&gt;=1,"〇","-")</f>
        <v>-</v>
      </c>
      <c r="BV81" s="48"/>
      <c r="BW81" s="38"/>
      <c r="BX81" s="34"/>
      <c r="BY81" s="5"/>
      <c r="BZ81" s="5"/>
      <c r="CA81" s="5"/>
      <c r="CB81" s="206" t="s">
        <v>223</v>
      </c>
      <c r="CC81" s="207" t="s">
        <v>292</v>
      </c>
      <c r="CD81" s="5"/>
      <c r="CE81" s="5"/>
      <c r="CM81" s="222" t="str">
        <f t="shared" si="3"/>
        <v>✓高所作業車運転技能講習</v>
      </c>
      <c r="CN81" s="222" t="str">
        <f t="shared" si="4"/>
        <v>・玉掛技能講習</v>
      </c>
      <c r="CO81" s="222" t="str">
        <f t="shared" si="5"/>
        <v/>
      </c>
    </row>
    <row r="82" spans="67:93" hidden="1" outlineLevel="1">
      <c r="BO82" s="5"/>
      <c r="BP82" s="30" t="s">
        <v>38</v>
      </c>
      <c r="BQ82" s="45"/>
      <c r="BR82" s="48" t="str">
        <f t="shared" si="6"/>
        <v>-</v>
      </c>
      <c r="BS82" s="410" t="s">
        <v>646</v>
      </c>
      <c r="BT82" s="46"/>
      <c r="BU82" s="45" t="str">
        <f>IF(COUNTIF($B$24:$BC$24,BS82)+COUNTIF($B$26:$BC$26,BS82)+COUNTIF($B$28:$BC$28,BS82)&gt;=1,"〇","-")</f>
        <v>-</v>
      </c>
      <c r="BV82" s="48"/>
      <c r="BW82" s="38"/>
      <c r="BX82" s="34"/>
      <c r="BY82" s="5"/>
      <c r="BZ82" s="5"/>
      <c r="CA82" s="5"/>
      <c r="CB82" s="208" t="s">
        <v>224</v>
      </c>
      <c r="CC82" s="209" t="s">
        <v>293</v>
      </c>
      <c r="CD82" s="5"/>
      <c r="CE82" s="5"/>
      <c r="CM82" s="222" t="str">
        <f t="shared" si="3"/>
        <v>✓ガス溶接技能講習</v>
      </c>
      <c r="CN82" s="222" t="str">
        <f t="shared" si="4"/>
        <v>・職長・安全衛生責任者講習〈職長+安責〉</v>
      </c>
      <c r="CO82" s="222" t="str">
        <f t="shared" si="5"/>
        <v/>
      </c>
    </row>
    <row r="83" spans="67:93" hidden="1" outlineLevel="1">
      <c r="BO83" s="5"/>
      <c r="BP83" s="30" t="s">
        <v>39</v>
      </c>
      <c r="BQ83" s="45"/>
      <c r="BR83" s="48" t="str">
        <f t="shared" si="6"/>
        <v>-</v>
      </c>
      <c r="BS83" s="39"/>
      <c r="BT83" s="46"/>
      <c r="BU83" s="48"/>
      <c r="BV83" s="48"/>
      <c r="BW83" s="38"/>
      <c r="BX83" s="34"/>
      <c r="BY83" s="5"/>
      <c r="BZ83" s="5"/>
      <c r="CA83" s="5"/>
      <c r="CB83" s="212"/>
      <c r="CC83" s="213"/>
      <c r="CD83" s="5"/>
      <c r="CE83" s="5"/>
      <c r="CM83" s="222" t="str">
        <f t="shared" si="3"/>
        <v>✓型枠支保工の組立て等作業主任者技能講習</v>
      </c>
      <c r="CN83" s="222" t="str">
        <f t="shared" si="4"/>
        <v/>
      </c>
      <c r="CO83" s="222" t="str">
        <f t="shared" si="5"/>
        <v/>
      </c>
    </row>
    <row r="84" spans="67:93" hidden="1" outlineLevel="1">
      <c r="BO84" s="5"/>
      <c r="BP84" s="30" t="s">
        <v>40</v>
      </c>
      <c r="BQ84" s="45"/>
      <c r="BR84" s="48" t="str">
        <f t="shared" si="6"/>
        <v>-</v>
      </c>
      <c r="BS84" s="40" t="s">
        <v>126</v>
      </c>
      <c r="BT84" s="45"/>
      <c r="BU84" s="47"/>
      <c r="BV84" s="47" t="str">
        <f>IF(COUNTIF($B$24:$BC$24,BS84)+COUNTIF($B$26:$BC$26,BS84)+COUNTIF($B$28:$BC$28,BS84)&gt;=1,"〇","-")</f>
        <v>-</v>
      </c>
      <c r="BW84" s="38"/>
      <c r="BX84" s="34"/>
      <c r="BY84" s="5"/>
      <c r="BZ84" s="5"/>
      <c r="CA84" s="5"/>
      <c r="CB84" s="214" t="s">
        <v>29</v>
      </c>
      <c r="CC84" s="215" t="s">
        <v>447</v>
      </c>
      <c r="CD84" s="5"/>
      <c r="CE84" s="5"/>
      <c r="CM84" s="222" t="str">
        <f t="shared" si="3"/>
        <v>✓地山の掘削および土止め支保工作業主任者技能講習</v>
      </c>
      <c r="CN84" s="222" t="str">
        <f t="shared" si="4"/>
        <v>✓２級とび技能士</v>
      </c>
      <c r="CO84" s="222" t="str">
        <f t="shared" si="5"/>
        <v/>
      </c>
    </row>
    <row r="85" spans="67:93" hidden="1" outlineLevel="1">
      <c r="BO85" s="5"/>
      <c r="BP85" s="30" t="s">
        <v>41</v>
      </c>
      <c r="BQ85" s="45"/>
      <c r="BR85" s="48" t="str">
        <f t="shared" si="6"/>
        <v>-</v>
      </c>
      <c r="BS85" s="40" t="s">
        <v>122</v>
      </c>
      <c r="BT85" s="45"/>
      <c r="BU85" s="47"/>
      <c r="BV85" s="47" t="str">
        <f t="shared" ref="BV85:BV96" si="7">IF(COUNTIF($B$24:$BC$24,BS85)+COUNTIF($B$26:$BC$26,BS85)+COUNTIF($B$28:$BC$28,BS85)&gt;=1,"〇","-")</f>
        <v>-</v>
      </c>
      <c r="BW85" s="38"/>
      <c r="BX85" s="34"/>
      <c r="BY85" s="5"/>
      <c r="BZ85" s="5"/>
      <c r="CA85" s="5"/>
      <c r="CB85" s="411" t="s">
        <v>644</v>
      </c>
      <c r="CC85" s="359" t="s">
        <v>645</v>
      </c>
      <c r="CD85" s="5"/>
      <c r="CE85" s="5"/>
      <c r="CM85" s="222" t="str">
        <f t="shared" si="3"/>
        <v>✓木造建築物の組立て等作業主任者技能講習</v>
      </c>
      <c r="CN85" s="222" t="str">
        <f t="shared" si="4"/>
        <v>✓建築物等の鉄骨の組立て等作業主任者技能講習</v>
      </c>
      <c r="CO85" s="222" t="str">
        <f t="shared" si="5"/>
        <v/>
      </c>
    </row>
    <row r="86" spans="67:93" hidden="1" outlineLevel="1">
      <c r="BO86" s="5"/>
      <c r="BP86" s="30" t="s">
        <v>42</v>
      </c>
      <c r="BQ86" s="45"/>
      <c r="BR86" s="48" t="str">
        <f t="shared" si="6"/>
        <v>-</v>
      </c>
      <c r="BS86" s="40" t="s">
        <v>121</v>
      </c>
      <c r="BT86" s="45"/>
      <c r="BU86" s="47"/>
      <c r="BV86" s="47" t="str">
        <f t="shared" si="7"/>
        <v>-</v>
      </c>
      <c r="BW86" s="38"/>
      <c r="BX86" s="34"/>
      <c r="BY86" s="5"/>
      <c r="BZ86" s="5"/>
      <c r="CA86" s="5"/>
      <c r="CB86" s="216"/>
      <c r="CC86" s="217"/>
      <c r="CD86" s="5"/>
      <c r="CE86" s="5"/>
      <c r="CM86" s="222" t="str">
        <f t="shared" si="3"/>
        <v>✓コンクリート造の工作物の解体等作業主任者技能講習</v>
      </c>
      <c r="CN86" s="222" t="str">
        <f t="shared" si="4"/>
        <v>✓足場の組立て等作業主任者技能講習</v>
      </c>
      <c r="CO86" s="222" t="str">
        <f t="shared" si="5"/>
        <v/>
      </c>
    </row>
    <row r="87" spans="67:93" hidden="1" outlineLevel="1">
      <c r="BO87" s="5"/>
      <c r="BP87" s="30" t="s">
        <v>43</v>
      </c>
      <c r="BQ87" s="45"/>
      <c r="BR87" s="48" t="str">
        <f t="shared" si="6"/>
        <v>-</v>
      </c>
      <c r="BS87" s="40" t="s">
        <v>120</v>
      </c>
      <c r="BT87" s="45"/>
      <c r="BU87" s="47"/>
      <c r="BV87" s="47" t="str">
        <f t="shared" si="7"/>
        <v>-</v>
      </c>
      <c r="BW87" s="38"/>
      <c r="BX87" s="34"/>
      <c r="BY87" s="5"/>
      <c r="BZ87" s="5"/>
      <c r="CA87" s="5"/>
      <c r="CB87" s="216" t="s">
        <v>126</v>
      </c>
      <c r="CC87" s="217" t="s">
        <v>448</v>
      </c>
      <c r="CD87" s="5"/>
      <c r="CE87" s="5"/>
      <c r="CM87" s="222" t="str">
        <f t="shared" si="3"/>
        <v>✓車両系建設機械（整地等）運転技能講習</v>
      </c>
      <c r="CN87" s="222" t="str">
        <f t="shared" si="4"/>
        <v>✓小型移動式クレーン運転技能講習</v>
      </c>
      <c r="CO87" s="222" t="str">
        <f t="shared" si="5"/>
        <v/>
      </c>
    </row>
    <row r="88" spans="67:93" hidden="1" outlineLevel="1">
      <c r="BO88" s="5"/>
      <c r="BP88" s="30" t="s">
        <v>44</v>
      </c>
      <c r="BQ88" s="45"/>
      <c r="BR88" s="48" t="str">
        <f t="shared" si="6"/>
        <v>-</v>
      </c>
      <c r="BS88" s="40" t="s">
        <v>119</v>
      </c>
      <c r="BT88" s="45"/>
      <c r="BU88" s="47"/>
      <c r="BV88" s="47" t="str">
        <f t="shared" si="7"/>
        <v>-</v>
      </c>
      <c r="BW88" s="38"/>
      <c r="BX88" s="34"/>
      <c r="BY88" s="5"/>
      <c r="BZ88" s="5"/>
      <c r="CA88" s="5"/>
      <c r="CB88" s="216" t="s">
        <v>122</v>
      </c>
      <c r="CC88" s="217" t="s">
        <v>281</v>
      </c>
      <c r="CD88" s="5"/>
      <c r="CE88" s="5"/>
      <c r="CM88" s="222" t="str">
        <f t="shared" si="3"/>
        <v>✓車両系建設機械（解体用）運転技能講習</v>
      </c>
      <c r="CN88" s="222" t="str">
        <f t="shared" si="4"/>
        <v>✓高所作業車運転技能講習</v>
      </c>
      <c r="CO88" s="222" t="str">
        <f t="shared" si="5"/>
        <v/>
      </c>
    </row>
    <row r="89" spans="67:93" hidden="1" outlineLevel="1">
      <c r="BO89" s="5"/>
      <c r="BP89" s="30" t="s">
        <v>45</v>
      </c>
      <c r="BQ89" s="45"/>
      <c r="BR89" s="48" t="str">
        <f t="shared" si="6"/>
        <v>-</v>
      </c>
      <c r="BS89" s="40" t="s">
        <v>118</v>
      </c>
      <c r="BT89" s="45"/>
      <c r="BU89" s="47"/>
      <c r="BV89" s="47" t="str">
        <f t="shared" si="7"/>
        <v>-</v>
      </c>
      <c r="BW89" s="38"/>
      <c r="BX89" s="34"/>
      <c r="BY89" s="5"/>
      <c r="BZ89" s="5"/>
      <c r="CA89" s="5"/>
      <c r="CB89" s="216" t="s">
        <v>121</v>
      </c>
      <c r="CC89" s="217" t="s">
        <v>280</v>
      </c>
      <c r="CD89" s="5"/>
      <c r="CE89" s="5"/>
      <c r="CM89" s="222" t="str">
        <f t="shared" si="3"/>
        <v>✓車両系建設機械（基礎工事用）運転技能講習</v>
      </c>
      <c r="CN89" s="222" t="str">
        <f t="shared" si="4"/>
        <v>✓ガス溶接技能講習</v>
      </c>
      <c r="CO89" s="222" t="str">
        <f t="shared" si="5"/>
        <v/>
      </c>
    </row>
    <row r="90" spans="67:93" hidden="1" outlineLevel="1">
      <c r="BP90" s="30"/>
      <c r="BQ90" s="45"/>
      <c r="BR90" s="48"/>
      <c r="BS90" s="40" t="s">
        <v>117</v>
      </c>
      <c r="BT90" s="45"/>
      <c r="BU90" s="47"/>
      <c r="BV90" s="47" t="str">
        <f t="shared" si="7"/>
        <v>-</v>
      </c>
      <c r="BW90" s="37"/>
      <c r="BX90" s="31"/>
      <c r="CB90" s="216" t="s">
        <v>120</v>
      </c>
      <c r="CC90" s="217" t="s">
        <v>283</v>
      </c>
      <c r="CM90" s="222" t="str">
        <f t="shared" si="3"/>
        <v/>
      </c>
      <c r="CN90" s="222" t="str">
        <f t="shared" si="4"/>
        <v>✓型枠支保工の組立て等作業主任者技能講習</v>
      </c>
      <c r="CO90" s="222" t="str">
        <f t="shared" si="5"/>
        <v/>
      </c>
    </row>
    <row r="91" spans="67:93" hidden="1" outlineLevel="1">
      <c r="BP91" s="30"/>
      <c r="BQ91" s="45"/>
      <c r="BR91" s="48"/>
      <c r="BS91" s="49" t="s">
        <v>116</v>
      </c>
      <c r="BT91" s="45"/>
      <c r="BU91" s="47"/>
      <c r="BV91" s="55" t="str">
        <f t="shared" si="7"/>
        <v>-</v>
      </c>
      <c r="BW91" s="50"/>
      <c r="BX91" s="31"/>
      <c r="CB91" s="216" t="s">
        <v>119</v>
      </c>
      <c r="CC91" s="217" t="s">
        <v>290</v>
      </c>
      <c r="CM91" s="222" t="str">
        <f t="shared" si="3"/>
        <v/>
      </c>
      <c r="CN91" s="222" t="str">
        <f t="shared" si="4"/>
        <v>✓地山の掘削および土止め支保工作業主任者技能講習</v>
      </c>
      <c r="CO91" s="222" t="str">
        <f t="shared" si="5"/>
        <v/>
      </c>
    </row>
    <row r="92" spans="67:93" hidden="1" outlineLevel="1">
      <c r="BP92" s="88"/>
      <c r="BQ92" s="45"/>
      <c r="BR92" s="89"/>
      <c r="BS92" s="49" t="s">
        <v>115</v>
      </c>
      <c r="BT92" s="45"/>
      <c r="BU92" s="47"/>
      <c r="BV92" s="55" t="str">
        <f t="shared" si="7"/>
        <v>-</v>
      </c>
      <c r="BW92" s="50"/>
      <c r="BX92" s="31"/>
      <c r="CB92" s="216" t="s">
        <v>118</v>
      </c>
      <c r="CC92" s="217" t="s">
        <v>284</v>
      </c>
      <c r="CM92" s="222" t="str">
        <f t="shared" si="3"/>
        <v/>
      </c>
      <c r="CN92" s="222" t="str">
        <f t="shared" si="4"/>
        <v>✓木造建築物の組立て等作業主任者技能講習</v>
      </c>
      <c r="CO92" s="222" t="str">
        <f t="shared" si="5"/>
        <v/>
      </c>
    </row>
    <row r="93" spans="67:93" hidden="1" outlineLevel="1">
      <c r="BP93" s="88"/>
      <c r="BQ93" s="45"/>
      <c r="BR93" s="89"/>
      <c r="BS93" s="49" t="s">
        <v>114</v>
      </c>
      <c r="BT93" s="45"/>
      <c r="BU93" s="47"/>
      <c r="BV93" s="55" t="str">
        <f t="shared" si="7"/>
        <v>-</v>
      </c>
      <c r="BW93" s="50"/>
      <c r="BX93" s="31"/>
      <c r="CB93" s="216" t="s">
        <v>117</v>
      </c>
      <c r="CC93" s="217" t="s">
        <v>279</v>
      </c>
      <c r="CM93" s="222" t="str">
        <f t="shared" si="3"/>
        <v/>
      </c>
      <c r="CN93" s="222" t="str">
        <f t="shared" si="4"/>
        <v>✓コンクリート造の工作物の解体等作業主任者技能講習</v>
      </c>
      <c r="CO93" s="222" t="str">
        <f t="shared" si="5"/>
        <v/>
      </c>
    </row>
    <row r="94" spans="67:93" hidden="1" outlineLevel="1">
      <c r="BP94" s="88"/>
      <c r="BQ94" s="45"/>
      <c r="BR94" s="89"/>
      <c r="BS94" s="49" t="s">
        <v>123</v>
      </c>
      <c r="BT94" s="45"/>
      <c r="BU94" s="47"/>
      <c r="BV94" s="55" t="str">
        <f t="shared" si="7"/>
        <v>-</v>
      </c>
      <c r="BW94" s="50"/>
      <c r="BX94" s="31"/>
      <c r="CB94" s="216" t="s">
        <v>116</v>
      </c>
      <c r="CC94" s="217" t="s">
        <v>289</v>
      </c>
      <c r="CM94" s="222" t="str">
        <f t="shared" si="3"/>
        <v/>
      </c>
      <c r="CN94" s="222" t="str">
        <f t="shared" si="4"/>
        <v>✓車両系建設機械（整地等）運転技能講習</v>
      </c>
      <c r="CO94" s="222" t="str">
        <f t="shared" si="5"/>
        <v/>
      </c>
    </row>
    <row r="95" spans="67:93" hidden="1" outlineLevel="1">
      <c r="BP95" s="88"/>
      <c r="BQ95" s="45"/>
      <c r="BR95" s="89"/>
      <c r="BS95" s="49" t="s">
        <v>124</v>
      </c>
      <c r="BT95" s="45"/>
      <c r="BU95" s="47"/>
      <c r="BV95" s="55" t="str">
        <f t="shared" si="7"/>
        <v>-</v>
      </c>
      <c r="BW95" s="50"/>
      <c r="BX95" s="31"/>
      <c r="CB95" s="216" t="s">
        <v>115</v>
      </c>
      <c r="CC95" s="217" t="s">
        <v>285</v>
      </c>
      <c r="CM95" s="222" t="str">
        <f t="shared" si="3"/>
        <v/>
      </c>
      <c r="CN95" s="222" t="str">
        <f t="shared" si="4"/>
        <v>✓車両系建設機械（解体用）運転技能講習</v>
      </c>
      <c r="CO95" s="222" t="str">
        <f t="shared" si="5"/>
        <v/>
      </c>
    </row>
    <row r="96" spans="67:93" hidden="1" outlineLevel="1">
      <c r="BP96" s="88"/>
      <c r="BQ96" s="45"/>
      <c r="BR96" s="89"/>
      <c r="BS96" s="49" t="s">
        <v>125</v>
      </c>
      <c r="BT96" s="45"/>
      <c r="BU96" s="47"/>
      <c r="BV96" s="55" t="str">
        <f t="shared" si="7"/>
        <v>-</v>
      </c>
      <c r="BW96" s="50"/>
      <c r="BX96" s="31"/>
      <c r="CB96" s="216" t="s">
        <v>114</v>
      </c>
      <c r="CC96" s="217" t="s">
        <v>282</v>
      </c>
      <c r="CM96" s="222" t="str">
        <f t="shared" si="3"/>
        <v/>
      </c>
      <c r="CN96" s="222" t="str">
        <f t="shared" si="4"/>
        <v>✓車両系建設機械（基礎工事用）運転技能講習</v>
      </c>
      <c r="CO96" s="222" t="str">
        <f t="shared" si="5"/>
        <v/>
      </c>
    </row>
    <row r="97" spans="67:81" hidden="1" outlineLevel="1">
      <c r="BP97" s="88"/>
      <c r="BQ97" s="45"/>
      <c r="BR97" s="89"/>
      <c r="BS97" s="49"/>
      <c r="BT97" s="45"/>
      <c r="BU97" s="47"/>
      <c r="BV97" s="55"/>
      <c r="BW97" s="50"/>
      <c r="BX97" s="31"/>
      <c r="CB97" s="216" t="s">
        <v>123</v>
      </c>
      <c r="CC97" s="217" t="s">
        <v>286</v>
      </c>
    </row>
    <row r="98" spans="67:81" hidden="1" outlineLevel="1">
      <c r="BP98" s="88"/>
      <c r="BQ98" s="45"/>
      <c r="BR98" s="89"/>
      <c r="BS98" s="49"/>
      <c r="BT98" s="45"/>
      <c r="BU98" s="47"/>
      <c r="BV98" s="55"/>
      <c r="BW98" s="50"/>
      <c r="BX98" s="31"/>
      <c r="CB98" s="216" t="s">
        <v>124</v>
      </c>
      <c r="CC98" s="217" t="s">
        <v>287</v>
      </c>
    </row>
    <row r="99" spans="67:81" ht="19.5" hidden="1" outlineLevel="1" thickBot="1">
      <c r="BO99" s="57"/>
      <c r="BP99" s="60" t="s">
        <v>63</v>
      </c>
      <c r="BQ99" s="61">
        <f>COUNTIF(BQ75:BQ98,"〇")</f>
        <v>0</v>
      </c>
      <c r="BR99" s="62">
        <f>COUNTIF(BR75:BR98,"〇")</f>
        <v>0</v>
      </c>
      <c r="BS99" s="63" t="s">
        <v>65</v>
      </c>
      <c r="BT99" s="64">
        <f>COUNTIF(BT75:BT98,"〇")</f>
        <v>0</v>
      </c>
      <c r="BU99" s="64">
        <f>COUNTIF(BU75:BU98,"〇")</f>
        <v>0</v>
      </c>
      <c r="BV99" s="65">
        <f>COUNTIF(BV75:BV98,"〇")</f>
        <v>0</v>
      </c>
      <c r="BW99" s="63" t="s">
        <v>67</v>
      </c>
      <c r="BX99" s="66">
        <f>COUNTIF(BX75:BX98,"〇")</f>
        <v>0</v>
      </c>
      <c r="BY99" s="24"/>
      <c r="BZ99" s="24"/>
      <c r="CB99" s="218" t="s">
        <v>125</v>
      </c>
      <c r="CC99" s="219" t="s">
        <v>288</v>
      </c>
    </row>
    <row r="100" spans="67:81" ht="10.15" hidden="1" customHeight="1" outlineLevel="1" thickBot="1">
      <c r="BV100" s="15"/>
      <c r="BX100" s="15"/>
      <c r="BY100" s="15"/>
      <c r="BZ100" s="15"/>
    </row>
    <row r="101" spans="67:81" ht="20.25" hidden="1" outlineLevel="1" thickTop="1" thickBot="1">
      <c r="BP101" s="58" t="s">
        <v>64</v>
      </c>
      <c r="BQ101" s="58">
        <v>2</v>
      </c>
      <c r="BR101" s="58">
        <v>1</v>
      </c>
      <c r="BS101" s="59" t="s">
        <v>66</v>
      </c>
      <c r="BT101" s="59">
        <v>1</v>
      </c>
      <c r="BU101" s="59">
        <v>2</v>
      </c>
      <c r="BV101" s="59">
        <v>3</v>
      </c>
      <c r="BW101" s="59" t="s">
        <v>68</v>
      </c>
      <c r="BX101" s="59">
        <v>1</v>
      </c>
      <c r="BY101" s="146"/>
      <c r="BZ101" s="146"/>
    </row>
    <row r="102" spans="67:81" ht="6.6" hidden="1" customHeight="1" outlineLevel="1" thickTop="1" thickBot="1"/>
    <row r="103" spans="67:81" ht="31.15" hidden="1" customHeight="1" outlineLevel="1" thickTop="1" thickBot="1">
      <c r="BP103" s="67" t="str">
        <f>IF(AND(BQ99&gt;=BQ101,BR99&gt;=BR101),"達成","未達")</f>
        <v>未達</v>
      </c>
      <c r="BQ103" s="68"/>
      <c r="BR103" s="69"/>
      <c r="BS103" s="72" t="str">
        <f>IF(OR(BT99&gt;=BT101,AND(BU99&gt;=BU101,BV99&gt;=BV101)),"達成","未達")</f>
        <v>未達</v>
      </c>
      <c r="BT103" s="70"/>
      <c r="BU103" s="70"/>
      <c r="BV103" s="71"/>
      <c r="BW103" s="72" t="str">
        <f>IF($B$21&lt;&gt;BW73,"",IF(BX99&gt;=BX101,"達成","未達"))</f>
        <v/>
      </c>
      <c r="BX103" s="71"/>
      <c r="BY103" s="147"/>
      <c r="BZ103" s="147"/>
    </row>
    <row r="104" spans="67:81" ht="10.15" hidden="1" customHeight="1" outlineLevel="1" thickTop="1"/>
    <row r="105" spans="67:81" ht="19.899999999999999" hidden="1" customHeight="1" outlineLevel="1">
      <c r="BP105" s="638" t="str">
        <f>IF(AND($B$21="レベル２",BP103="未達"),"未達あり",IF(AND($B$21="レベル３",COUNTIF(BP103:BS103,"未達")&gt;0),"未達あり",IF(AND($B$21="レベル４",COUNTIF(BP103:BW103,"未達")&gt;0),"未達あり","申請ランクの資格要件達成")))</f>
        <v>申請ランクの資格要件達成</v>
      </c>
      <c r="BQ105" s="638"/>
      <c r="BR105" s="638"/>
      <c r="BS105" s="638"/>
      <c r="BT105" s="638"/>
      <c r="BU105" s="638"/>
      <c r="BV105" s="638"/>
      <c r="BW105" s="638"/>
      <c r="BX105" s="638"/>
    </row>
    <row r="106" spans="67:81" hidden="1" outlineLevel="1">
      <c r="BO106" s="57" t="s">
        <v>554</v>
      </c>
      <c r="BP106" s="13" t="str">
        <f>IF(AND($B$21="レベル２",BP104="未達"),"未達あり",IF(AND($B$21&lt;&gt;"レベル２",COUNTIF(BP104:BX104,"未達")&gt;0),"未達あり","申請ランクの資格要件達成"))</f>
        <v>申請ランクの資格要件達成</v>
      </c>
    </row>
    <row r="107" spans="67:81" collapsed="1"/>
  </sheetData>
  <sheetProtection sheet="1" formatCells="0" selectLockedCells="1"/>
  <mergeCells count="204">
    <mergeCell ref="BA39:BC39"/>
    <mergeCell ref="AH40:AO40"/>
    <mergeCell ref="BD42:BD43"/>
    <mergeCell ref="B6:AG6"/>
    <mergeCell ref="B7:AG7"/>
    <mergeCell ref="B44:W44"/>
    <mergeCell ref="X44:AK44"/>
    <mergeCell ref="AL44:AU44"/>
    <mergeCell ref="B43:W43"/>
    <mergeCell ref="X43:AK43"/>
    <mergeCell ref="AL43:AU43"/>
    <mergeCell ref="BD17:BM17"/>
    <mergeCell ref="B28:AB28"/>
    <mergeCell ref="AC28:BC28"/>
    <mergeCell ref="B26:AB26"/>
    <mergeCell ref="AC26:BC26"/>
    <mergeCell ref="B27:I27"/>
    <mergeCell ref="BD12:BM12"/>
    <mergeCell ref="BD13:BM14"/>
    <mergeCell ref="BD15:BM15"/>
    <mergeCell ref="BD16:BM16"/>
    <mergeCell ref="BD18:BM18"/>
    <mergeCell ref="AH39:AO39"/>
    <mergeCell ref="AP39:AR39"/>
    <mergeCell ref="AS39:AZ39"/>
    <mergeCell ref="BD45:BD46"/>
    <mergeCell ref="B50:J50"/>
    <mergeCell ref="L50:Q50"/>
    <mergeCell ref="R50:Z50"/>
    <mergeCell ref="AB50:AL50"/>
    <mergeCell ref="AM50:AQ50"/>
    <mergeCell ref="AS50:BB50"/>
    <mergeCell ref="B31:H32"/>
    <mergeCell ref="I31:AG31"/>
    <mergeCell ref="AH31:AO31"/>
    <mergeCell ref="AP31:AR31"/>
    <mergeCell ref="AS31:AZ31"/>
    <mergeCell ref="BA31:BC31"/>
    <mergeCell ref="I32:AG32"/>
    <mergeCell ref="AH32:AO32"/>
    <mergeCell ref="AP32:AR32"/>
    <mergeCell ref="B33:X33"/>
    <mergeCell ref="B38:X38"/>
    <mergeCell ref="Y38:AN38"/>
    <mergeCell ref="AO38:AZ38"/>
    <mergeCell ref="BA38:BC38"/>
    <mergeCell ref="B39:H40"/>
    <mergeCell ref="I39:AG39"/>
    <mergeCell ref="I40:AG40"/>
    <mergeCell ref="B35:H36"/>
    <mergeCell ref="BP105:BX105"/>
    <mergeCell ref="BN24:BN52"/>
    <mergeCell ref="BO24:BO52"/>
    <mergeCell ref="AP35:AR35"/>
    <mergeCell ref="AS35:AZ35"/>
    <mergeCell ref="BA35:BC35"/>
    <mergeCell ref="I36:AG36"/>
    <mergeCell ref="AH36:AO36"/>
    <mergeCell ref="AP36:AR36"/>
    <mergeCell ref="B34:AB34"/>
    <mergeCell ref="AC34:AE34"/>
    <mergeCell ref="AF34:AK34"/>
    <mergeCell ref="AL34:AM34"/>
    <mergeCell ref="AN34:AS34"/>
    <mergeCell ref="AU34:AZ34"/>
    <mergeCell ref="B37:X37"/>
    <mergeCell ref="Y33:AG33"/>
    <mergeCell ref="AH33:AO33"/>
    <mergeCell ref="AP33:AR33"/>
    <mergeCell ref="AS33:AZ33"/>
    <mergeCell ref="BA33:BC33"/>
    <mergeCell ref="B30:BC30"/>
    <mergeCell ref="BD47:BD49"/>
    <mergeCell ref="AH35:AO35"/>
    <mergeCell ref="BB27:BC27"/>
    <mergeCell ref="AS32:BC32"/>
    <mergeCell ref="AS36:BC36"/>
    <mergeCell ref="AS40:BC40"/>
    <mergeCell ref="BN23:BO23"/>
    <mergeCell ref="BD22:BD28"/>
    <mergeCell ref="BD31:BD33"/>
    <mergeCell ref="BD35:BD37"/>
    <mergeCell ref="BD39:BD41"/>
    <mergeCell ref="BM21:BM22"/>
    <mergeCell ref="BM24:BM52"/>
    <mergeCell ref="B29:BC29"/>
    <mergeCell ref="Y41:AG41"/>
    <mergeCell ref="AH41:AO41"/>
    <mergeCell ref="AP41:AR41"/>
    <mergeCell ref="AS41:AZ41"/>
    <mergeCell ref="BA41:BC41"/>
    <mergeCell ref="Y37:AG37"/>
    <mergeCell ref="AH37:AO37"/>
    <mergeCell ref="AP37:AR37"/>
    <mergeCell ref="AS37:AZ37"/>
    <mergeCell ref="BA37:BC37"/>
    <mergeCell ref="BB34:BC34"/>
    <mergeCell ref="U16:V16"/>
    <mergeCell ref="W16:AB16"/>
    <mergeCell ref="AC16:AJ16"/>
    <mergeCell ref="B24:AB24"/>
    <mergeCell ref="AC24:BC24"/>
    <mergeCell ref="B25:I25"/>
    <mergeCell ref="J25:P25"/>
    <mergeCell ref="Q25:Z25"/>
    <mergeCell ref="AA25:AB25"/>
    <mergeCell ref="AC25:AJ25"/>
    <mergeCell ref="AK25:AQ25"/>
    <mergeCell ref="AR25:BA25"/>
    <mergeCell ref="BB25:BC25"/>
    <mergeCell ref="V18:W18"/>
    <mergeCell ref="P17:BC17"/>
    <mergeCell ref="I18:K18"/>
    <mergeCell ref="L18:P18"/>
    <mergeCell ref="B16:H17"/>
    <mergeCell ref="I16:O16"/>
    <mergeCell ref="I17:O17"/>
    <mergeCell ref="P16:T16"/>
    <mergeCell ref="CB73:CC73"/>
    <mergeCell ref="B41:X41"/>
    <mergeCell ref="AR6:AS6"/>
    <mergeCell ref="AT6:AV6"/>
    <mergeCell ref="AW6:AX6"/>
    <mergeCell ref="AY6:BA6"/>
    <mergeCell ref="BB6:BC6"/>
    <mergeCell ref="B9:BC9"/>
    <mergeCell ref="B11:BC11"/>
    <mergeCell ref="B12:H12"/>
    <mergeCell ref="B13:H14"/>
    <mergeCell ref="X18:Z18"/>
    <mergeCell ref="AA18:AB18"/>
    <mergeCell ref="AC18:AJ18"/>
    <mergeCell ref="AK18:BC18"/>
    <mergeCell ref="B20:BC20"/>
    <mergeCell ref="B21:T21"/>
    <mergeCell ref="U21:BC21"/>
    <mergeCell ref="B15:H15"/>
    <mergeCell ref="B18:H18"/>
    <mergeCell ref="Q18:R18"/>
    <mergeCell ref="S18:U18"/>
    <mergeCell ref="AK16:BC16"/>
    <mergeCell ref="B45:F45"/>
    <mergeCell ref="AC49:BB49"/>
    <mergeCell ref="B47:F49"/>
    <mergeCell ref="H48:P48"/>
    <mergeCell ref="H49:P49"/>
    <mergeCell ref="R49:AA49"/>
    <mergeCell ref="R48:AA48"/>
    <mergeCell ref="AC48:BB48"/>
    <mergeCell ref="AD47:AI47"/>
    <mergeCell ref="AJ47:AN47"/>
    <mergeCell ref="AO47:AP47"/>
    <mergeCell ref="AQ47:AU47"/>
    <mergeCell ref="AV47:AW47"/>
    <mergeCell ref="AX47:BB47"/>
    <mergeCell ref="U47:V47"/>
    <mergeCell ref="AD45:AH45"/>
    <mergeCell ref="AJ45:AW45"/>
    <mergeCell ref="B46:F46"/>
    <mergeCell ref="AD46:AH46"/>
    <mergeCell ref="AJ46:AW46"/>
    <mergeCell ref="AX46:BC46"/>
    <mergeCell ref="H45:AB45"/>
    <mergeCell ref="B22:BC22"/>
    <mergeCell ref="B23:I23"/>
    <mergeCell ref="J23:P23"/>
    <mergeCell ref="Q23:Z23"/>
    <mergeCell ref="AA23:AB23"/>
    <mergeCell ref="AC23:AJ23"/>
    <mergeCell ref="AK23:AQ23"/>
    <mergeCell ref="AR23:BA23"/>
    <mergeCell ref="BB23:BC23"/>
    <mergeCell ref="AP40:AR40"/>
    <mergeCell ref="J27:P27"/>
    <mergeCell ref="Q27:Z27"/>
    <mergeCell ref="AA27:AB27"/>
    <mergeCell ref="AC27:AJ27"/>
    <mergeCell ref="AK27:AQ27"/>
    <mergeCell ref="AR27:BA27"/>
    <mergeCell ref="I35:AG35"/>
    <mergeCell ref="AT7:BA7"/>
    <mergeCell ref="BB7:BC7"/>
    <mergeCell ref="AW5:BC5"/>
    <mergeCell ref="AL6:AQ6"/>
    <mergeCell ref="AI6:AK6"/>
    <mergeCell ref="O47:T47"/>
    <mergeCell ref="W47:AB47"/>
    <mergeCell ref="H46:L46"/>
    <mergeCell ref="N46:R46"/>
    <mergeCell ref="T46:X46"/>
    <mergeCell ref="Z46:AB46"/>
    <mergeCell ref="H47:N47"/>
    <mergeCell ref="AQ12:BC13"/>
    <mergeCell ref="AQ14:BC15"/>
    <mergeCell ref="AK12:AP15"/>
    <mergeCell ref="I12:AJ12"/>
    <mergeCell ref="I15:N15"/>
    <mergeCell ref="O15:P15"/>
    <mergeCell ref="Q15:V15"/>
    <mergeCell ref="W15:X15"/>
    <mergeCell ref="Y15:AD15"/>
    <mergeCell ref="AE15:AF15"/>
    <mergeCell ref="I13:AJ14"/>
    <mergeCell ref="AG15:AJ15"/>
  </mergeCells>
  <phoneticPr fontId="1"/>
  <conditionalFormatting sqref="B23:I23 AC23:AJ23 B25:I25 AC25:AJ25 B27:I27 AC27:AJ27">
    <cfRule type="notContainsBlanks" dxfId="65" priority="41" stopIfTrue="1">
      <formula>LEN(TRIM(B23))&gt;0</formula>
    </cfRule>
  </conditionalFormatting>
  <conditionalFormatting sqref="B21:T21">
    <cfRule type="notContainsBlanks" dxfId="64" priority="53">
      <formula>LEN(TRIM(B21))&gt;0</formula>
    </cfRule>
  </conditionalFormatting>
  <conditionalFormatting sqref="B37:X37">
    <cfRule type="expression" dxfId="63" priority="1">
      <formula>AND($B$21="レベル３",$BL$41="〇")</formula>
    </cfRule>
  </conditionalFormatting>
  <conditionalFormatting sqref="B41:X41">
    <cfRule type="containsErrors" dxfId="62" priority="35">
      <formula>ISERROR(B41)</formula>
    </cfRule>
  </conditionalFormatting>
  <conditionalFormatting sqref="B24:BC24 B26:BC26 B28:BC28">
    <cfRule type="containsText" dxfId="61" priority="22" operator="containsText" text="選択">
      <formula>NOT(ISERROR(SEARCH("選択",B24)))</formula>
    </cfRule>
    <cfRule type="duplicateValues" dxfId="60" priority="40"/>
  </conditionalFormatting>
  <conditionalFormatting sqref="H45 AJ45:AJ46">
    <cfRule type="expression" dxfId="59" priority="19">
      <formula>H45&lt;&gt;""</formula>
    </cfRule>
  </conditionalFormatting>
  <conditionalFormatting sqref="I18">
    <cfRule type="notContainsBlanks" dxfId="58" priority="30">
      <formula>LEN(TRIM(I18))&gt;0</formula>
    </cfRule>
  </conditionalFormatting>
  <conditionalFormatting sqref="X43:X44">
    <cfRule type="notContainsBlanks" dxfId="57" priority="7">
      <formula>LEN(TRIM(X43))&gt;0</formula>
    </cfRule>
  </conditionalFormatting>
  <conditionalFormatting sqref="Y33:BC33">
    <cfRule type="expression" dxfId="56" priority="39">
      <formula>$BL$33="×"</formula>
    </cfRule>
  </conditionalFormatting>
  <conditionalFormatting sqref="Y37:BC37 Y41:BC41">
    <cfRule type="expression" dxfId="55" priority="2">
      <formula>AND($B$21="レベル３",$BL$41="〇")</formula>
    </cfRule>
    <cfRule type="expression" dxfId="54" priority="37">
      <formula>AND($B$21="レベル３",$BL$37="×")</formula>
    </cfRule>
  </conditionalFormatting>
  <conditionalFormatting sqref="Y37:BC37 BD35">
    <cfRule type="expression" dxfId="53" priority="34">
      <formula>$BI$37="超"</formula>
    </cfRule>
  </conditionalFormatting>
  <conditionalFormatting sqref="Y37:BC37">
    <cfRule type="expression" dxfId="52" priority="38">
      <formula>AND($B$21="レベル４",$BL$37="×")</formula>
    </cfRule>
  </conditionalFormatting>
  <conditionalFormatting sqref="AB50:AL50">
    <cfRule type="expression" dxfId="51" priority="13">
      <formula>$L$50="非会員"</formula>
    </cfRule>
  </conditionalFormatting>
  <conditionalFormatting sqref="AG15">
    <cfRule type="notContainsBlanks" dxfId="50" priority="21">
      <formula>LEN(TRIM(AG15))&gt;0</formula>
    </cfRule>
  </conditionalFormatting>
  <conditionalFormatting sqref="AJ47:AN47 AQ47:AU47 AX47:BB47 H49:P49 R49:AA49 AC49:BB49">
    <cfRule type="notContainsBlanks" dxfId="49" priority="10">
      <formula>LEN(TRIM(H47))&gt;0</formula>
    </cfRule>
  </conditionalFormatting>
  <conditionalFormatting sqref="AK18:BC18">
    <cfRule type="notContainsBlanks" dxfId="48" priority="3">
      <formula>LEN(TRIM(AK18))&gt;0</formula>
    </cfRule>
  </conditionalFormatting>
  <conditionalFormatting sqref="AL6:AQ6">
    <cfRule type="notContainsBlanks" dxfId="47" priority="14">
      <formula>LEN(TRIM(AL6))&gt;0</formula>
    </cfRule>
  </conditionalFormatting>
  <conditionalFormatting sqref="AQ47 AX47 I12:AJ14 I15:O15 Q15:W15 Y15:AE15 P16:T16 W16:AB16 AK16:BC16 P17:BC17 L18:P18 S18:U18 X18:Z18 B24:BC24 B26:BC26 B28:BC28 AS31:AZ31 AH31:AO32 AS35:AZ35 AH35:AO36 AS39:AZ39 AH39:AO40 H45 AJ45:AW46 H46:L46 N46:R46 T46:X46 O47:T47 W47:AB47 AO47 AV47 L50:Q50 AB50:AL50 AS50:BB50">
    <cfRule type="notContainsBlanks" dxfId="46" priority="15">
      <formula>LEN(TRIM(B12))&gt;0</formula>
    </cfRule>
  </conditionalFormatting>
  <conditionalFormatting sqref="AS32">
    <cfRule type="notContainsBlanks" dxfId="45" priority="6">
      <formula>LEN(TRIM(AS32))&gt;0</formula>
    </cfRule>
  </conditionalFormatting>
  <conditionalFormatting sqref="AS36">
    <cfRule type="notContainsBlanks" dxfId="44" priority="5">
      <formula>LEN(TRIM(AS36))&gt;0</formula>
    </cfRule>
  </conditionalFormatting>
  <conditionalFormatting sqref="AS40">
    <cfRule type="notContainsBlanks" dxfId="43" priority="4">
      <formula>LEN(TRIM(AS40))&gt;0</formula>
    </cfRule>
  </conditionalFormatting>
  <conditionalFormatting sqref="AT6:AV6 AY6:BA6">
    <cfRule type="notContainsBlanks" dxfId="42" priority="9">
      <formula>LEN(TRIM(AT6))&gt;0</formula>
    </cfRule>
  </conditionalFormatting>
  <conditionalFormatting sqref="BD31:BD33 Y33:BC33">
    <cfRule type="expression" dxfId="41" priority="32">
      <formula>$BI$33="未入力"</formula>
    </cfRule>
  </conditionalFormatting>
  <dataValidations count="36">
    <dataValidation type="whole" imeMode="halfAlpha" operator="greaterThanOrEqual" allowBlank="1" showInputMessage="1" showErrorMessage="1" error="数字のみ入力してください(「年」の文字はなし)" sqref="AH31:AO31 AH39:AO39 AH35:AO35" xr:uid="{ACC07815-65EF-4410-BE78-52626E5D6FB6}">
      <formula1>0</formula1>
    </dataValidation>
    <dataValidation imeMode="halfAlpha" allowBlank="1" showInputMessage="1" showErrorMessage="1" sqref="AY6:BA6 AT6:AV6" xr:uid="{F1202A51-52E3-42B7-88B7-E45D5C1B6ABC}"/>
    <dataValidation type="whole" imeMode="halfAlpha" allowBlank="1" showInputMessage="1" showErrorMessage="1" error="月（1～12の数字）を入力してください" sqref="S18:U18" xr:uid="{7BD7D3C2-4BB4-4BF5-8721-DA582D73F5FD}">
      <formula1>1</formula1>
      <formula2>12</formula2>
    </dataValidation>
    <dataValidation type="whole" imeMode="halfAlpha" allowBlank="1" showInputMessage="1" showErrorMessage="1" error="日（1～31の半角数字）を入力してください" sqref="X18:Z18" xr:uid="{1EACAAA7-2CE4-4996-B0F6-BA25F0BEA544}">
      <formula1>1</formula1>
      <formula2>31</formula2>
    </dataValidation>
    <dataValidation type="list" allowBlank="1" showInputMessage="1" showErrorMessage="1" error="レベルは、必ず「プルダウン」の中から選択ください。" prompt="「申請するレベル」をプルダウンの中から選択してください" sqref="B21:T21" xr:uid="{AB88773B-EA52-402E-95D1-BE199B482E1D}">
      <formula1>$BL$70:$BL$72</formula1>
    </dataValidation>
    <dataValidation type="list" allowBlank="1" showInputMessage="1" showErrorMessage="1" error="必ずプルダウンの中から選択ください。" prompt="プルダウンの中から、保有資格を選択してください" sqref="B24:AB24" xr:uid="{3B7DB615-FFA0-43D4-81B8-B6B4FA2FF55A}">
      <formula1>INDIRECT(B23)</formula1>
    </dataValidation>
    <dataValidation type="whole" imeMode="halfKatakana" allowBlank="1" showInputMessage="1" showErrorMessage="1" error="0～11の範囲で入力ください。" sqref="AS35:AZ35 AS39:AZ39" xr:uid="{08176123-882D-4F00-B783-ECD89F6E3222}">
      <formula1>0</formula1>
      <formula2>11</formula2>
    </dataValidation>
    <dataValidation type="whole" imeMode="halfAlpha" allowBlank="1" showInputMessage="1" showErrorMessage="1" error="0～11の範囲で、数字のみ入力ください(「月」等の文字はなし)" sqref="AS31:AZ31" xr:uid="{EC1B3ECA-3CAB-4FF0-A5BA-EB31192EC881}">
      <formula1>0</formula1>
      <formula2>11</formula2>
    </dataValidation>
    <dataValidation operator="equal" allowBlank="1" showInputMessage="1" showErrorMessage="1" sqref="Y46:Z46 M46 S46" xr:uid="{477458DD-4B6F-4616-83A1-C77E07E5330A}"/>
    <dataValidation type="whole" imeMode="halfAlpha" allowBlank="1" showInputMessage="1" showErrorMessage="1" error="西暦（半角数字）で入力してください_x000a_（例）「1985」年" prompt="西暦（半角数字）で入力してください_x000a_（例）「1985」年" sqref="L18:P18" xr:uid="{173690F8-9670-4AC4-B89B-96334743291D}">
      <formula1>1900</formula1>
      <formula2>2025</formula2>
    </dataValidation>
    <dataValidation type="list" allowBlank="1" showInputMessage="1" showErrorMessage="1" error="プルダウンの中から選択ください。" sqref="B23:I23 B25:I25 B27:I27 AC23:AJ23 AC25:AJ25 AC27:AJ27" xr:uid="{75C57EB1-406F-4120-9145-CA2FBE92935E}">
      <formula1>レベルコピー</formula1>
    </dataValidation>
    <dataValidation type="list" allowBlank="1" showInputMessage="1" showErrorMessage="1" error="必ず、プルダウンの中から選択ください。" prompt="プルダウンの中から、保有資格を選択してください" sqref="AC24:BC24 B26:BC26 B28:BC28" xr:uid="{F0E2E208-C23A-4DAD-88B7-7E143002170C}">
      <formula1>INDIRECT(B23)</formula1>
    </dataValidation>
    <dataValidation imeMode="on" allowBlank="1" showInputMessage="1" showErrorMessage="1" sqref="AC16 U16 H45 I16:I17 R50" xr:uid="{DDC892DB-C17C-431A-AC69-07050E6D2A11}"/>
    <dataValidation imeMode="fullKatakana" allowBlank="1" showInputMessage="1" showErrorMessage="1" prompt="「フリガナ」は全角で、姓と名の間は空白1文字（全角スペース）を入力してください" sqref="I12:AJ12" xr:uid="{1E8C118F-0CAA-4F2B-B369-4E0692BF5541}"/>
    <dataValidation imeMode="hiragana" allowBlank="1" showInputMessage="1" showErrorMessage="1" prompt="「氏名」は全角で、姓と名の間は空白1文字(全角スペース)を入力してください" sqref="I13" xr:uid="{4D0D7B96-DA0E-440D-A7DB-5F45768D2FBE}"/>
    <dataValidation imeMode="hiragana" allowBlank="1" showInputMessage="1" showErrorMessage="1" sqref="U47 AC47" xr:uid="{2CDE06EC-C197-4F95-AA09-AC6ABA7DCFC9}"/>
    <dataValidation type="list" imeMode="on" allowBlank="1" showInputMessage="1" showErrorMessage="1" error="都道府県名はプルダウンから選択してください" sqref="AK16:BC16" xr:uid="{6A03C310-B223-4B4B-9574-381B24CDCA82}">
      <formula1>都道府県</formula1>
    </dataValidation>
    <dataValidation type="whole" allowBlank="1" showInputMessage="1" showErrorMessage="1" errorTitle="技能者ID" error="技能者IDは、半角数字で、4桁-4桁-4桁に分けて入力してください" sqref="Y15:AD15 I15:N15 Q15:V15" xr:uid="{1044F087-0D31-49AF-8D12-03D0B15D1802}">
      <formula1>0</formula1>
      <formula2>9999</formula2>
    </dataValidation>
    <dataValidation type="whole" allowBlank="1" showInputMessage="1" showErrorMessage="1" errorTitle="事業者ID" error="事業者IDは、半角数字で、4桁-4桁-4桁に分けて入力してください" sqref="T46:X46 H46:L46 N46:R46" xr:uid="{E49BAEA5-894D-4C66-A49E-8423659D309C}">
      <formula1>0</formula1>
      <formula2>9999</formula2>
    </dataValidation>
    <dataValidation type="whole" allowBlank="1" showInputMessage="1" showErrorMessage="1" errorTitle="郵便番号" error="郵便番号は、半角数字で、3桁-4桁に分けて入力してください" sqref="P16:T16 O47:T47" xr:uid="{D9C73E20-21B5-40AC-AC03-D8B21B8979A0}">
      <formula1>0</formula1>
      <formula2>999</formula2>
    </dataValidation>
    <dataValidation type="whole" allowBlank="1" showInputMessage="1" showErrorMessage="1" errorTitle="郵便番号" error="半角数字で、郵便番号の後半の4桁を入力してください。" sqref="W16:AB16 W47:AB47" xr:uid="{29BFD1F2-292A-4CB7-AA57-0ACEDD3A408E}">
      <formula1>0</formula1>
      <formula2>9999</formula2>
    </dataValidation>
    <dataValidation allowBlank="1" showInputMessage="1" showErrorMessage="1" error="都道府県名はプルダウンから選択してください" sqref="AO47 AQ47 AV47 AX47" xr:uid="{84408317-862D-4D17-810A-C20E476E8BE1}"/>
    <dataValidation type="list" allowBlank="1" showInputMessage="1" showErrorMessage="1" prompt="都道府県をブルダウンの中から選択してください" sqref="H49:P49" xr:uid="{BC5BD33C-6B35-4479-AC81-9CDECE5788C8}">
      <formula1>都道府県</formula1>
    </dataValidation>
    <dataValidation type="list" imeMode="on" allowBlank="1" showInputMessage="1" showErrorMessage="1" prompt="プルダウンの中から選択してください。" sqref="L50:Q50" xr:uid="{EA75B93E-F0DD-4651-A681-E85C128013F9}">
      <formula1>会員区分</formula1>
    </dataValidation>
    <dataValidation type="list" allowBlank="1" showInputMessage="1" showErrorMessage="1" prompt="会員の場合は、その所属団体をプルダウンの中から選択してください" sqref="AB50:AL50" xr:uid="{41C1747D-EBAF-40F5-819D-BA97AB1BFD57}">
      <formula1>所属団体</formula1>
    </dataValidation>
    <dataValidation imeMode="on" allowBlank="1" showInputMessage="1" showErrorMessage="1" prompt="市区町村を入力してください_x000a_（例）「世田谷区」、「大阪市」等" sqref="R49:AA49" xr:uid="{040C3B08-FFCB-4928-A61B-1DED5550E9C7}"/>
    <dataValidation allowBlank="1" showInputMessage="1" showErrorMessage="1" prompt="住所の続きを入力してください_x000a_（例）三軒茶屋1-2-15　令和ビル2F" sqref="AC49:BB49" xr:uid="{EE05559E-BFB3-4158-88C7-0135EB0D35C3}"/>
    <dataValidation imeMode="on" allowBlank="1" showInputMessage="1" showErrorMessage="1" prompt="代表者名または証明責任者名　※姓と名の間は全角スペース_x000a_" sqref="AJ46:AW46" xr:uid="{FC60F05C-1D65-4882-B083-B77AB01CAC51}"/>
    <dataValidation imeMode="on" allowBlank="1" showInputMessage="1" showErrorMessage="1" prompt="下段の「証明者」の役職_x000a_（例）代表取締役社長、管理部長等" sqref="AJ45:AW45" xr:uid="{4C1D55F6-1F02-4F47-95D9-20DEB40A3522}"/>
    <dataValidation imeMode="on" allowBlank="1" showInputMessage="1" showErrorMessage="1" prompt="本申請書の照会先ご担当者名を入力してください_x000a_※姓と名の間は全角スペース" sqref="AS50:BB50" xr:uid="{1A9F34A2-1829-493C-BD06-D0E38C827888}"/>
    <dataValidation allowBlank="1" showInputMessage="1" showErrorMessage="1" prompt="電話番号は必ず「半角数字」で入力してください_x000a_（例）03-3972-7221" sqref="AJ47:AN47" xr:uid="{62C255D2-3B7A-47BC-9F67-B54D4507A773}"/>
    <dataValidation imeMode="on" allowBlank="1" showInputMessage="1" showErrorMessage="1" prompt="住所の英数字は「半角」で入力してください" sqref="P17:BC17" xr:uid="{21120F58-0FF7-41D5-AC0D-B5F146635B24}"/>
    <dataValidation type="list" allowBlank="1" showInputMessage="1" showErrorMessage="1" prompt="この様式1において選択入力した「保有資格」については、すべて、CCUSに登録済であることの確認をお願いいたします。" sqref="X44" xr:uid="{376C10A7-4031-4871-8403-99DB40B189B0}">
      <formula1>"登録済であることを確認"</formula1>
    </dataValidation>
    <dataValidation type="list" allowBlank="1" showInputMessage="1" showErrorMessage="1" prompt="この様式1において選択入力した「保有資格」について、すべて、CCUSに登録済であることの確認をお願いします。" sqref="X43:AK43" xr:uid="{6C1659A2-5F2E-4FFA-AEEA-2952A9329A81}">
      <formula1>"登録済であることを確認"</formula1>
    </dataValidation>
    <dataValidation imeMode="halfAlpha" operator="greaterThanOrEqual" allowBlank="1" showInputMessage="1" showErrorMessage="1" error="数字のみ入力してください(「年」の文字はなし)" sqref="AH32:AO32 AH36:AO36 AH40:AO40" xr:uid="{B9F01BDC-8CEB-4D70-B8F5-546695326EE1}"/>
    <dataValidation type="list" imeMode="halfAlpha" allowBlank="1" showInputMessage="1" showErrorMessage="1" prompt="「現在のレベル」をプルダウンの中から選択してください。" sqref="AK18:BC18" xr:uid="{00B0F3FE-378E-4842-93F9-265EB66276CD}">
      <formula1>現レベル</formula1>
    </dataValidation>
  </dataValidations>
  <printOptions horizontalCentered="1"/>
  <pageMargins left="0.19685039370078741" right="0.19685039370078741" top="0.15748031496062992" bottom="0" header="0.31496062992125984" footer="0"/>
  <pageSetup paperSize="9" scale="23" orientation="portrait" r:id="rId1"/>
  <headerFooter>
    <oddFooter>&amp;R&amp;9&amp;D</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F25DC-07BD-4A03-B7EB-E847E5217458}">
  <sheetPr codeName="Sheet2">
    <tabColor rgb="FF00B050"/>
    <pageSetUpPr fitToPage="1"/>
  </sheetPr>
  <dimension ref="A1:CZ55"/>
  <sheetViews>
    <sheetView topLeftCell="A3" zoomScale="95" zoomScaleNormal="95" workbookViewId="0">
      <selection activeCell="I22" sqref="I22:R22"/>
    </sheetView>
  </sheetViews>
  <sheetFormatPr defaultRowHeight="18.75" outlineLevelRow="1" outlineLevelCol="1"/>
  <cols>
    <col min="1" max="1" width="4.5" style="137" customWidth="1"/>
    <col min="2" max="4" width="2.125" customWidth="1"/>
    <col min="5" max="5" width="2.5" customWidth="1"/>
    <col min="6" max="6" width="2.625" customWidth="1"/>
    <col min="7" max="54" width="1.625" customWidth="1"/>
    <col min="55" max="55" width="2.25" customWidth="1"/>
    <col min="56" max="56" width="4.5" hidden="1" customWidth="1" outlineLevel="1"/>
    <col min="57" max="58" width="9.25" hidden="1" customWidth="1" outlineLevel="1"/>
    <col min="59" max="59" width="6.75" hidden="1" customWidth="1" outlineLevel="1"/>
    <col min="60" max="60" width="4.25" hidden="1" customWidth="1" outlineLevel="1"/>
    <col min="61" max="61" width="5.75" hidden="1" customWidth="1" outlineLevel="1"/>
    <col min="62" max="62" width="5.5" hidden="1" customWidth="1" outlineLevel="1"/>
    <col min="63" max="63" width="6.25" hidden="1" customWidth="1" outlineLevel="1"/>
    <col min="64" max="64" width="21.375" style="167" customWidth="1" collapsed="1"/>
    <col min="65" max="74" width="8.75" style="137"/>
    <col min="81" max="104" width="9.75" customWidth="1"/>
  </cols>
  <sheetData>
    <row r="1" spans="1:104" ht="20.25" hidden="1" outlineLevel="1" thickTop="1" thickBot="1">
      <c r="BX1" s="226" t="s">
        <v>342</v>
      </c>
      <c r="BY1" s="226" t="s">
        <v>343</v>
      </c>
      <c r="BZ1" s="226" t="s">
        <v>344</v>
      </c>
      <c r="CA1" s="226" t="s">
        <v>345</v>
      </c>
      <c r="CB1" s="226" t="s">
        <v>346</v>
      </c>
      <c r="CC1" s="238" t="s">
        <v>355</v>
      </c>
      <c r="CD1" s="238" t="s">
        <v>373</v>
      </c>
      <c r="CE1" s="238" t="s">
        <v>357</v>
      </c>
      <c r="CF1" s="238" t="s">
        <v>375</v>
      </c>
      <c r="CG1" s="238" t="s">
        <v>359</v>
      </c>
      <c r="CH1" s="238" t="s">
        <v>377</v>
      </c>
      <c r="CI1" s="238" t="s">
        <v>391</v>
      </c>
      <c r="CJ1" s="238" t="s">
        <v>393</v>
      </c>
      <c r="CK1" s="239" t="s">
        <v>361</v>
      </c>
      <c r="CL1" s="239" t="s">
        <v>379</v>
      </c>
      <c r="CM1" s="239" t="s">
        <v>363</v>
      </c>
      <c r="CN1" s="239" t="s">
        <v>381</v>
      </c>
      <c r="CO1" s="239" t="s">
        <v>365</v>
      </c>
      <c r="CP1" s="239" t="s">
        <v>383</v>
      </c>
      <c r="CQ1" s="239" t="s">
        <v>395</v>
      </c>
      <c r="CR1" s="239" t="s">
        <v>397</v>
      </c>
      <c r="CS1" s="240" t="s">
        <v>367</v>
      </c>
      <c r="CT1" s="240" t="s">
        <v>385</v>
      </c>
      <c r="CU1" s="240" t="s">
        <v>369</v>
      </c>
      <c r="CV1" s="240" t="s">
        <v>387</v>
      </c>
      <c r="CW1" s="240" t="s">
        <v>371</v>
      </c>
      <c r="CX1" s="240" t="s">
        <v>389</v>
      </c>
      <c r="CY1" s="240" t="s">
        <v>399</v>
      </c>
      <c r="CZ1" s="240" t="s">
        <v>401</v>
      </c>
    </row>
    <row r="2" spans="1:104" ht="20.25" hidden="1" outlineLevel="1" thickTop="1" thickBot="1">
      <c r="BX2" s="226" t="str">
        <f>H11</f>
        <v/>
      </c>
      <c r="BY2" s="230" t="str">
        <f>J12</f>
        <v>00000000000022</v>
      </c>
      <c r="BZ2" s="226" t="str">
        <f>AJ11</f>
        <v/>
      </c>
      <c r="CA2" s="226">
        <f>AJ12</f>
        <v>0</v>
      </c>
      <c r="CB2" s="226" t="str">
        <f>H13</f>
        <v/>
      </c>
      <c r="CC2" s="241">
        <f>I22</f>
        <v>0</v>
      </c>
      <c r="CD2" s="241">
        <f>V22</f>
        <v>0</v>
      </c>
      <c r="CE2" s="241">
        <f>I23</f>
        <v>0</v>
      </c>
      <c r="CF2" s="241">
        <f>V23</f>
        <v>0</v>
      </c>
      <c r="CG2" s="241">
        <f>I24</f>
        <v>0</v>
      </c>
      <c r="CH2" s="241">
        <f>V24</f>
        <v>0</v>
      </c>
      <c r="CI2" s="233" t="str">
        <f>AM25</f>
        <v/>
      </c>
      <c r="CJ2" s="233" t="str">
        <f>AV25</f>
        <v/>
      </c>
      <c r="CK2" s="241">
        <f>I28</f>
        <v>0</v>
      </c>
      <c r="CL2" s="241">
        <f>V28</f>
        <v>0</v>
      </c>
      <c r="CM2" s="241">
        <f>I29</f>
        <v>0</v>
      </c>
      <c r="CN2" s="241">
        <f>V29</f>
        <v>0</v>
      </c>
      <c r="CO2" s="241">
        <f>I30</f>
        <v>0</v>
      </c>
      <c r="CP2" s="241">
        <f>V30</f>
        <v>0</v>
      </c>
      <c r="CQ2" s="233" t="str">
        <f>AM31</f>
        <v/>
      </c>
      <c r="CR2" s="233" t="str">
        <f>AV31</f>
        <v/>
      </c>
      <c r="CS2" s="242">
        <f>I34</f>
        <v>0</v>
      </c>
      <c r="CT2" s="242">
        <f>V34</f>
        <v>0</v>
      </c>
      <c r="CU2" s="242">
        <f>I35</f>
        <v>0</v>
      </c>
      <c r="CV2" s="242">
        <f>V35</f>
        <v>0</v>
      </c>
      <c r="CW2" s="242">
        <f>I36</f>
        <v>0</v>
      </c>
      <c r="CX2" s="242">
        <f>V36</f>
        <v>0</v>
      </c>
      <c r="CY2" s="233" t="str">
        <f>AM37</f>
        <v/>
      </c>
      <c r="CZ2" s="233" t="str">
        <f>AV37</f>
        <v/>
      </c>
    </row>
    <row r="3" spans="1:104" ht="4.5" customHeight="1" collapsed="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row>
    <row r="4" spans="1:104" ht="18" customHeight="1">
      <c r="B4" s="375" t="s">
        <v>681</v>
      </c>
      <c r="C4" s="376"/>
      <c r="D4" s="376"/>
      <c r="E4" s="376"/>
      <c r="F4" s="376"/>
      <c r="G4" s="376"/>
      <c r="H4" s="137"/>
      <c r="I4" s="137"/>
      <c r="J4" s="321"/>
      <c r="K4" s="137"/>
      <c r="L4" s="137"/>
      <c r="M4" s="137"/>
      <c r="N4" s="137"/>
      <c r="O4" s="137"/>
      <c r="P4" s="137"/>
      <c r="Q4" s="137"/>
      <c r="R4" s="137"/>
      <c r="S4" s="137"/>
      <c r="T4" s="137"/>
      <c r="U4" s="137"/>
      <c r="V4" s="137"/>
      <c r="W4" s="137"/>
      <c r="X4" s="137"/>
      <c r="Y4" s="137"/>
      <c r="Z4" s="137"/>
      <c r="AA4" s="137"/>
      <c r="AB4" s="137"/>
      <c r="AC4" s="137"/>
      <c r="AD4" s="137"/>
      <c r="AE4" s="137"/>
      <c r="AF4" s="137"/>
      <c r="AG4" s="137"/>
      <c r="AH4" s="377"/>
      <c r="AI4" s="377"/>
      <c r="AJ4" s="377"/>
      <c r="AK4" s="377"/>
      <c r="AL4" s="377"/>
      <c r="AM4" s="377"/>
      <c r="AN4" s="377"/>
      <c r="AO4" s="377"/>
      <c r="AP4" s="377"/>
      <c r="AQ4" s="436"/>
      <c r="AR4" s="437"/>
      <c r="AS4" s="437"/>
      <c r="AT4" s="437"/>
      <c r="AU4" s="437"/>
      <c r="AV4" s="437"/>
      <c r="AW4" s="749" t="str">
        <f>様式１!AW5</f>
        <v>Ver.260401</v>
      </c>
      <c r="AX4" s="749"/>
      <c r="AY4" s="749"/>
      <c r="AZ4" s="749"/>
      <c r="BA4" s="749"/>
      <c r="BB4" s="749"/>
      <c r="BC4" s="750"/>
    </row>
    <row r="5" spans="1:104" ht="25.5" customHeight="1">
      <c r="B5" s="757" t="s">
        <v>697</v>
      </c>
      <c r="C5" s="757"/>
      <c r="D5" s="757"/>
      <c r="E5" s="757"/>
      <c r="F5" s="757"/>
      <c r="G5" s="757"/>
      <c r="H5" s="757"/>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7"/>
      <c r="AL5" s="757"/>
      <c r="AM5" s="757"/>
      <c r="AN5" s="757"/>
      <c r="AO5" s="757"/>
      <c r="AP5" s="757"/>
      <c r="AQ5" s="757"/>
      <c r="AR5" s="757"/>
      <c r="AS5" s="757"/>
      <c r="AT5" s="757"/>
      <c r="AU5" s="757"/>
      <c r="AV5" s="757"/>
      <c r="AW5" s="757"/>
      <c r="AX5" s="757"/>
      <c r="AY5" s="757"/>
      <c r="AZ5" s="757"/>
      <c r="BA5" s="757"/>
      <c r="BB5" s="757"/>
      <c r="BC5" s="757"/>
    </row>
    <row r="6" spans="1:104" ht="3.75" customHeight="1">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row>
    <row r="7" spans="1:104" ht="15.75" customHeight="1">
      <c r="B7" s="758" t="s">
        <v>69</v>
      </c>
      <c r="C7" s="758"/>
      <c r="D7" s="758"/>
      <c r="E7" s="758"/>
      <c r="F7" s="758"/>
      <c r="G7" s="758"/>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8"/>
      <c r="AY7" s="758"/>
      <c r="AZ7" s="758"/>
      <c r="BA7" s="758"/>
      <c r="BB7" s="758"/>
      <c r="BC7" s="758"/>
    </row>
    <row r="8" spans="1:104" ht="7.5" customHeight="1">
      <c r="B8" s="378"/>
      <c r="C8" s="378"/>
      <c r="D8" s="378"/>
      <c r="E8" s="378"/>
      <c r="F8" s="378"/>
      <c r="G8" s="378"/>
      <c r="H8" s="378"/>
      <c r="I8" s="378"/>
      <c r="J8" s="378"/>
      <c r="K8" s="378"/>
      <c r="L8" s="378"/>
      <c r="M8" s="378"/>
      <c r="N8" s="378"/>
      <c r="O8" s="378"/>
      <c r="P8" s="378"/>
      <c r="Q8" s="378"/>
      <c r="R8" s="378"/>
      <c r="S8" s="378"/>
      <c r="T8" s="378"/>
      <c r="U8" s="378"/>
      <c r="V8" s="378"/>
      <c r="W8" s="378"/>
      <c r="X8" s="378"/>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row>
    <row r="9" spans="1:104" ht="18" customHeight="1">
      <c r="B9" s="376"/>
      <c r="C9" s="376"/>
      <c r="D9" s="376"/>
      <c r="E9" s="376"/>
      <c r="F9" s="376"/>
      <c r="G9" s="376"/>
      <c r="H9" s="137"/>
      <c r="I9" s="137"/>
      <c r="J9" s="321"/>
      <c r="K9" s="137"/>
      <c r="L9" s="137"/>
      <c r="M9" s="137"/>
      <c r="N9" s="137"/>
      <c r="O9" s="137"/>
      <c r="P9" s="137"/>
      <c r="Q9" s="137"/>
      <c r="R9" s="137"/>
      <c r="S9" s="137"/>
      <c r="T9" s="137"/>
      <c r="U9" s="137"/>
      <c r="V9" s="137"/>
      <c r="W9" s="137"/>
      <c r="X9" s="137"/>
      <c r="Y9" s="137"/>
      <c r="Z9" s="137"/>
      <c r="AA9" s="137"/>
      <c r="AB9" s="137"/>
      <c r="AC9" s="137"/>
      <c r="AD9" s="137"/>
      <c r="AE9" s="137"/>
      <c r="AF9" s="137"/>
      <c r="AG9" s="137"/>
      <c r="AH9" s="379"/>
      <c r="AI9" s="759" t="s">
        <v>461</v>
      </c>
      <c r="AJ9" s="759"/>
      <c r="AK9" s="759"/>
      <c r="AL9" s="760">
        <f>様式１!$AL$6</f>
        <v>2026</v>
      </c>
      <c r="AM9" s="760"/>
      <c r="AN9" s="760"/>
      <c r="AO9" s="760"/>
      <c r="AP9" s="760"/>
      <c r="AQ9" s="760"/>
      <c r="AR9" s="759" t="s">
        <v>0</v>
      </c>
      <c r="AS9" s="759"/>
      <c r="AT9" s="760">
        <f>様式１!$AT$6</f>
        <v>0</v>
      </c>
      <c r="AU9" s="760"/>
      <c r="AV9" s="760"/>
      <c r="AW9" s="759" t="s">
        <v>1</v>
      </c>
      <c r="AX9" s="759"/>
      <c r="AY9" s="760">
        <f>様式１!$AY$6</f>
        <v>0</v>
      </c>
      <c r="AZ9" s="760"/>
      <c r="BA9" s="760"/>
      <c r="BB9" s="759" t="s">
        <v>2</v>
      </c>
      <c r="BC9" s="759"/>
    </row>
    <row r="10" spans="1:104" ht="13.5" customHeight="1">
      <c r="B10" s="751" t="s">
        <v>70</v>
      </c>
      <c r="C10" s="751"/>
      <c r="D10" s="751"/>
      <c r="E10" s="751"/>
      <c r="F10" s="751"/>
      <c r="G10" s="751"/>
      <c r="H10" s="751"/>
      <c r="I10" s="751"/>
      <c r="J10" s="380"/>
      <c r="K10" s="380"/>
      <c r="L10" s="380"/>
      <c r="M10" s="380"/>
      <c r="N10" s="380"/>
      <c r="O10" s="380"/>
      <c r="P10" s="380"/>
      <c r="Q10" s="380"/>
      <c r="R10" s="380"/>
      <c r="S10" s="137"/>
      <c r="T10" s="137"/>
      <c r="U10" s="137"/>
      <c r="V10" s="137"/>
      <c r="W10" s="137"/>
      <c r="X10" s="137"/>
      <c r="Y10" s="137"/>
      <c r="Z10" s="137"/>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row>
    <row r="11" spans="1:104" s="2" customFormat="1" ht="30" customHeight="1">
      <c r="A11" s="138"/>
      <c r="B11" s="752" t="s">
        <v>460</v>
      </c>
      <c r="C11" s="753"/>
      <c r="D11" s="753"/>
      <c r="E11" s="753"/>
      <c r="F11" s="753"/>
      <c r="G11" s="75" t="s">
        <v>72</v>
      </c>
      <c r="H11" s="754" t="str">
        <f>IF(様式１!$H$45="","",様式１!$H$45)</f>
        <v/>
      </c>
      <c r="I11" s="754"/>
      <c r="J11" s="754"/>
      <c r="K11" s="754"/>
      <c r="L11" s="754"/>
      <c r="M11" s="754"/>
      <c r="N11" s="754"/>
      <c r="O11" s="754"/>
      <c r="P11" s="754"/>
      <c r="Q11" s="754"/>
      <c r="R11" s="754"/>
      <c r="S11" s="754"/>
      <c r="T11" s="754"/>
      <c r="U11" s="754"/>
      <c r="V11" s="754"/>
      <c r="W11" s="754"/>
      <c r="X11" s="754"/>
      <c r="Y11" s="755"/>
      <c r="Z11" s="755"/>
      <c r="AA11" s="755"/>
      <c r="AB11" s="755"/>
      <c r="AC11" s="76"/>
      <c r="AD11" s="756" t="s">
        <v>74</v>
      </c>
      <c r="AE11" s="756"/>
      <c r="AF11" s="756"/>
      <c r="AG11" s="756"/>
      <c r="AH11" s="756"/>
      <c r="AI11" s="75" t="s">
        <v>72</v>
      </c>
      <c r="AJ11" s="754" t="str">
        <f>IF(様式１!$AJ$45="","",様式１!$AJ$45)</f>
        <v/>
      </c>
      <c r="AK11" s="754"/>
      <c r="AL11" s="754"/>
      <c r="AM11" s="754"/>
      <c r="AN11" s="754"/>
      <c r="AO11" s="754"/>
      <c r="AP11" s="754"/>
      <c r="AQ11" s="754"/>
      <c r="AR11" s="754"/>
      <c r="AS11" s="754"/>
      <c r="AT11" s="754"/>
      <c r="AU11" s="754"/>
      <c r="AV11" s="754"/>
      <c r="AW11" s="754"/>
      <c r="AX11" s="138"/>
      <c r="AY11" s="138"/>
      <c r="AZ11" s="138"/>
      <c r="BA11" s="138"/>
      <c r="BB11" s="138"/>
      <c r="BC11" s="138"/>
      <c r="BL11" s="167"/>
      <c r="BM11" s="138"/>
      <c r="BN11" s="138"/>
      <c r="BO11" s="138"/>
      <c r="BP11" s="138"/>
      <c r="BQ11" s="138"/>
      <c r="BR11" s="138"/>
      <c r="BS11" s="138"/>
      <c r="BT11" s="138"/>
      <c r="BU11" s="138"/>
      <c r="BV11" s="138"/>
    </row>
    <row r="12" spans="1:104" s="2" customFormat="1" ht="30" customHeight="1">
      <c r="A12" s="138"/>
      <c r="B12" s="773" t="s">
        <v>75</v>
      </c>
      <c r="C12" s="773"/>
      <c r="D12" s="773"/>
      <c r="E12" s="773"/>
      <c r="F12" s="773"/>
      <c r="G12" s="75" t="s">
        <v>72</v>
      </c>
      <c r="H12" s="774" t="s">
        <v>76</v>
      </c>
      <c r="I12" s="774"/>
      <c r="J12" s="775" t="str">
        <f>TEXT(様式１!$H$46,"0000")&amp;TEXT(様式１!$N$46,"0000")&amp;TEXT(様式１!$T$46,"0000")&amp;様式１!$Z$46</f>
        <v>00000000000022</v>
      </c>
      <c r="K12" s="775"/>
      <c r="L12" s="775"/>
      <c r="M12" s="775"/>
      <c r="N12" s="775"/>
      <c r="O12" s="775"/>
      <c r="P12" s="775"/>
      <c r="Q12" s="775"/>
      <c r="R12" s="775"/>
      <c r="S12" s="775"/>
      <c r="T12" s="775"/>
      <c r="U12" s="775"/>
      <c r="V12" s="775"/>
      <c r="W12" s="775"/>
      <c r="X12" s="775"/>
      <c r="Y12" s="775"/>
      <c r="Z12" s="775"/>
      <c r="AA12" s="774" t="s">
        <v>17</v>
      </c>
      <c r="AB12" s="774"/>
      <c r="AD12" s="756" t="s">
        <v>77</v>
      </c>
      <c r="AE12" s="756"/>
      <c r="AF12" s="756"/>
      <c r="AG12" s="756"/>
      <c r="AH12" s="756"/>
      <c r="AI12" s="77" t="s">
        <v>72</v>
      </c>
      <c r="AJ12" s="754">
        <f>様式１!AJ46</f>
        <v>0</v>
      </c>
      <c r="AK12" s="754"/>
      <c r="AL12" s="754"/>
      <c r="AM12" s="754"/>
      <c r="AN12" s="754"/>
      <c r="AO12" s="754"/>
      <c r="AP12" s="754"/>
      <c r="AQ12" s="754"/>
      <c r="AR12" s="754"/>
      <c r="AS12" s="754"/>
      <c r="AT12" s="754"/>
      <c r="AU12" s="754"/>
      <c r="AV12" s="754"/>
      <c r="AW12" s="754"/>
      <c r="AX12" s="763" t="s">
        <v>594</v>
      </c>
      <c r="AY12" s="764"/>
      <c r="AZ12" s="764"/>
      <c r="BA12" s="764"/>
      <c r="BB12" s="764"/>
      <c r="BC12" s="764"/>
      <c r="BL12" s="167"/>
      <c r="BM12" s="138"/>
      <c r="BN12" s="138"/>
      <c r="BO12" s="138"/>
      <c r="BP12" s="138"/>
      <c r="BQ12" s="138"/>
      <c r="BR12" s="138"/>
      <c r="BS12" s="138"/>
      <c r="BT12" s="138"/>
      <c r="BU12" s="138"/>
      <c r="BV12" s="138"/>
    </row>
    <row r="13" spans="1:104" s="2" customFormat="1" ht="30" customHeight="1">
      <c r="A13" s="138"/>
      <c r="B13" s="756" t="s">
        <v>78</v>
      </c>
      <c r="C13" s="756"/>
      <c r="D13" s="756"/>
      <c r="E13" s="756"/>
      <c r="F13" s="756"/>
      <c r="G13" s="75" t="s">
        <v>72</v>
      </c>
      <c r="H13" s="765" t="str">
        <f>様式１!$H$49&amp;様式１!$R$49&amp;様式１!$AC$49</f>
        <v/>
      </c>
      <c r="I13" s="765"/>
      <c r="J13" s="765"/>
      <c r="K13" s="765"/>
      <c r="L13" s="765"/>
      <c r="M13" s="765"/>
      <c r="N13" s="765"/>
      <c r="O13" s="765"/>
      <c r="P13" s="765"/>
      <c r="Q13" s="765"/>
      <c r="R13" s="765"/>
      <c r="S13" s="765"/>
      <c r="T13" s="765"/>
      <c r="U13" s="765"/>
      <c r="V13" s="765"/>
      <c r="W13" s="765"/>
      <c r="X13" s="765"/>
      <c r="Y13" s="765"/>
      <c r="Z13" s="765"/>
      <c r="AA13" s="765"/>
      <c r="AB13" s="765"/>
      <c r="AC13" s="765"/>
      <c r="AD13" s="765"/>
      <c r="AE13" s="765"/>
      <c r="AF13" s="765"/>
      <c r="AG13" s="765"/>
      <c r="AH13" s="765"/>
      <c r="AI13" s="765"/>
      <c r="AJ13" s="765"/>
      <c r="AK13" s="765"/>
      <c r="AL13" s="765"/>
      <c r="AM13" s="765"/>
      <c r="AN13" s="765"/>
      <c r="AO13" s="765"/>
      <c r="AP13" s="765"/>
      <c r="AQ13" s="765"/>
      <c r="AR13" s="765"/>
      <c r="AS13" s="765"/>
      <c r="AT13" s="765"/>
      <c r="AU13" s="765"/>
      <c r="AV13" s="765"/>
      <c r="AW13" s="765"/>
      <c r="AX13" s="377"/>
      <c r="AY13" s="377"/>
      <c r="AZ13" s="377"/>
      <c r="BA13" s="377"/>
      <c r="BB13" s="377"/>
      <c r="BC13" s="377"/>
      <c r="BL13" s="167"/>
      <c r="BM13" s="138"/>
      <c r="BN13" s="138"/>
      <c r="BO13" s="138"/>
      <c r="BP13" s="138"/>
      <c r="BQ13" s="138"/>
      <c r="BR13" s="138"/>
      <c r="BS13" s="138"/>
      <c r="BT13" s="138"/>
      <c r="BU13" s="138"/>
      <c r="BV13" s="138"/>
    </row>
    <row r="14" spans="1:104" s="2" customFormat="1" ht="5.85" customHeight="1">
      <c r="A14" s="138"/>
      <c r="B14" s="382"/>
      <c r="C14" s="382"/>
      <c r="D14" s="382"/>
      <c r="E14" s="382"/>
      <c r="F14" s="382"/>
      <c r="G14" s="380"/>
      <c r="H14" s="766"/>
      <c r="I14" s="766"/>
      <c r="J14" s="766"/>
      <c r="K14" s="766"/>
      <c r="L14" s="766"/>
      <c r="M14" s="766"/>
      <c r="N14" s="766"/>
      <c r="O14" s="766"/>
      <c r="P14" s="766"/>
      <c r="Q14" s="766"/>
      <c r="R14" s="766"/>
      <c r="S14" s="766"/>
      <c r="T14" s="766"/>
      <c r="U14" s="766"/>
      <c r="V14" s="766"/>
      <c r="W14" s="766"/>
      <c r="X14" s="766"/>
      <c r="Y14" s="766"/>
      <c r="Z14" s="766"/>
      <c r="AA14" s="766"/>
      <c r="AB14" s="766"/>
      <c r="AC14" s="375"/>
      <c r="AD14" s="375"/>
      <c r="AE14" s="375"/>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L14" s="167"/>
      <c r="BM14" s="138"/>
      <c r="BN14" s="138"/>
      <c r="BO14" s="138"/>
      <c r="BP14" s="138"/>
      <c r="BQ14" s="138"/>
      <c r="BR14" s="138"/>
      <c r="BS14" s="138"/>
      <c r="BT14" s="138"/>
      <c r="BU14" s="138"/>
      <c r="BV14" s="138"/>
    </row>
    <row r="15" spans="1:104" ht="18.75" customHeight="1">
      <c r="B15" s="767" t="s">
        <v>3</v>
      </c>
      <c r="C15" s="768"/>
      <c r="D15" s="768"/>
      <c r="E15" s="768"/>
      <c r="F15" s="768"/>
      <c r="G15" s="768"/>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768"/>
      <c r="AK15" s="768"/>
      <c r="AL15" s="768"/>
      <c r="AM15" s="768"/>
      <c r="AN15" s="768"/>
      <c r="AO15" s="768"/>
      <c r="AP15" s="768"/>
      <c r="AQ15" s="768"/>
      <c r="AR15" s="768"/>
      <c r="AS15" s="768"/>
      <c r="AT15" s="768"/>
      <c r="AU15" s="768"/>
      <c r="AV15" s="768"/>
      <c r="AW15" s="768"/>
      <c r="AX15" s="768"/>
      <c r="AY15" s="768"/>
      <c r="AZ15" s="768"/>
      <c r="BA15" s="768"/>
      <c r="BB15" s="768"/>
      <c r="BC15" s="769"/>
    </row>
    <row r="16" spans="1:104" ht="18" customHeight="1">
      <c r="B16" s="564" t="s">
        <v>4</v>
      </c>
      <c r="C16" s="565"/>
      <c r="D16" s="565"/>
      <c r="E16" s="565"/>
      <c r="F16" s="565"/>
      <c r="G16" s="565"/>
      <c r="H16" s="565"/>
      <c r="I16" s="770" t="str">
        <f>IF(様式１!I12="","",様式１!I12)</f>
        <v/>
      </c>
      <c r="J16" s="771"/>
      <c r="K16" s="771"/>
      <c r="L16" s="771"/>
      <c r="M16" s="771"/>
      <c r="N16" s="771"/>
      <c r="O16" s="771"/>
      <c r="P16" s="771"/>
      <c r="Q16" s="771"/>
      <c r="R16" s="771"/>
      <c r="S16" s="771"/>
      <c r="T16" s="771"/>
      <c r="U16" s="771"/>
      <c r="V16" s="771"/>
      <c r="W16" s="771"/>
      <c r="X16" s="771"/>
      <c r="Y16" s="771"/>
      <c r="Z16" s="771"/>
      <c r="AA16" s="771"/>
      <c r="AB16" s="771"/>
      <c r="AC16" s="771"/>
      <c r="AD16" s="771"/>
      <c r="AE16" s="771"/>
      <c r="AF16" s="771"/>
      <c r="AG16" s="772"/>
      <c r="AH16" s="502" t="s">
        <v>704</v>
      </c>
      <c r="AI16" s="503"/>
      <c r="AJ16" s="503"/>
      <c r="AK16" s="503"/>
      <c r="AL16" s="503"/>
      <c r="AM16" s="504"/>
      <c r="AN16" s="736" t="s">
        <v>708</v>
      </c>
      <c r="AO16" s="737"/>
      <c r="AP16" s="737"/>
      <c r="AQ16" s="737"/>
      <c r="AR16" s="737"/>
      <c r="AS16" s="737"/>
      <c r="AT16" s="737"/>
      <c r="AU16" s="737"/>
      <c r="AV16" s="737"/>
      <c r="AW16" s="737"/>
      <c r="AX16" s="737"/>
      <c r="AY16" s="737"/>
      <c r="AZ16" s="737"/>
      <c r="BA16" s="737"/>
      <c r="BB16" s="737"/>
      <c r="BC16" s="738"/>
    </row>
    <row r="17" spans="1:74" s="2" customFormat="1" ht="14.25" customHeight="1">
      <c r="A17" s="138"/>
      <c r="B17" s="566" t="s">
        <v>6</v>
      </c>
      <c r="C17" s="567"/>
      <c r="D17" s="567"/>
      <c r="E17" s="567"/>
      <c r="F17" s="567"/>
      <c r="G17" s="567"/>
      <c r="H17" s="567"/>
      <c r="I17" s="724" t="str">
        <f>IF(様式１!$I$13="","",様式１!$I$13)</f>
        <v/>
      </c>
      <c r="J17" s="725"/>
      <c r="K17" s="725"/>
      <c r="L17" s="725"/>
      <c r="M17" s="725"/>
      <c r="N17" s="725"/>
      <c r="O17" s="725"/>
      <c r="P17" s="725"/>
      <c r="Q17" s="725"/>
      <c r="R17" s="725"/>
      <c r="S17" s="725"/>
      <c r="T17" s="725"/>
      <c r="U17" s="725"/>
      <c r="V17" s="725"/>
      <c r="W17" s="725"/>
      <c r="X17" s="725"/>
      <c r="Y17" s="725"/>
      <c r="Z17" s="725"/>
      <c r="AA17" s="725"/>
      <c r="AB17" s="725"/>
      <c r="AC17" s="725"/>
      <c r="AD17" s="725"/>
      <c r="AE17" s="725"/>
      <c r="AF17" s="725"/>
      <c r="AG17" s="726"/>
      <c r="AH17" s="505"/>
      <c r="AI17" s="506"/>
      <c r="AJ17" s="506"/>
      <c r="AK17" s="506"/>
      <c r="AL17" s="506"/>
      <c r="AM17" s="507"/>
      <c r="AN17" s="739"/>
      <c r="AO17" s="740"/>
      <c r="AP17" s="740"/>
      <c r="AQ17" s="740"/>
      <c r="AR17" s="740"/>
      <c r="AS17" s="740"/>
      <c r="AT17" s="740"/>
      <c r="AU17" s="740"/>
      <c r="AV17" s="740"/>
      <c r="AW17" s="740"/>
      <c r="AX17" s="740"/>
      <c r="AY17" s="740"/>
      <c r="AZ17" s="740"/>
      <c r="BA17" s="740"/>
      <c r="BB17" s="740"/>
      <c r="BC17" s="741"/>
      <c r="BL17" s="167"/>
      <c r="BM17" s="138"/>
      <c r="BN17" s="138"/>
      <c r="BO17" s="138"/>
      <c r="BP17" s="138"/>
      <c r="BQ17" s="138"/>
      <c r="BR17" s="138"/>
      <c r="BS17" s="138"/>
      <c r="BT17" s="138"/>
      <c r="BU17" s="138"/>
      <c r="BV17" s="138"/>
    </row>
    <row r="18" spans="1:74" s="2" customFormat="1" ht="15.75" customHeight="1">
      <c r="A18" s="138"/>
      <c r="B18" s="508"/>
      <c r="C18" s="509"/>
      <c r="D18" s="509"/>
      <c r="E18" s="509"/>
      <c r="F18" s="509"/>
      <c r="G18" s="509"/>
      <c r="H18" s="509"/>
      <c r="I18" s="727"/>
      <c r="J18" s="728"/>
      <c r="K18" s="728"/>
      <c r="L18" s="728"/>
      <c r="M18" s="728"/>
      <c r="N18" s="728"/>
      <c r="O18" s="728"/>
      <c r="P18" s="728"/>
      <c r="Q18" s="728"/>
      <c r="R18" s="728"/>
      <c r="S18" s="728"/>
      <c r="T18" s="728"/>
      <c r="U18" s="728"/>
      <c r="V18" s="728"/>
      <c r="W18" s="728"/>
      <c r="X18" s="728"/>
      <c r="Y18" s="728"/>
      <c r="Z18" s="728"/>
      <c r="AA18" s="728"/>
      <c r="AB18" s="728"/>
      <c r="AC18" s="728"/>
      <c r="AD18" s="728"/>
      <c r="AE18" s="728"/>
      <c r="AF18" s="728"/>
      <c r="AG18" s="729"/>
      <c r="AH18" s="505"/>
      <c r="AI18" s="506"/>
      <c r="AJ18" s="506"/>
      <c r="AK18" s="506"/>
      <c r="AL18" s="506"/>
      <c r="AM18" s="507"/>
      <c r="AN18" s="730" t="s">
        <v>27</v>
      </c>
      <c r="AO18" s="498"/>
      <c r="AP18" s="498"/>
      <c r="AQ18" s="498"/>
      <c r="AR18" s="498"/>
      <c r="AS18" s="498"/>
      <c r="AT18" s="498"/>
      <c r="AU18" s="498"/>
      <c r="AV18" s="498"/>
      <c r="AW18" s="498"/>
      <c r="AX18" s="498"/>
      <c r="AY18" s="498"/>
      <c r="AZ18" s="498"/>
      <c r="BA18" s="498"/>
      <c r="BB18" s="498"/>
      <c r="BC18" s="499"/>
      <c r="BL18" s="167"/>
      <c r="BM18" s="138"/>
      <c r="BN18" s="138"/>
      <c r="BO18" s="138"/>
      <c r="BP18" s="138"/>
      <c r="BQ18" s="138"/>
      <c r="BR18" s="138"/>
      <c r="BS18" s="138"/>
      <c r="BT18" s="138"/>
      <c r="BU18" s="138"/>
      <c r="BV18" s="138"/>
    </row>
    <row r="19" spans="1:74" s="2" customFormat="1" ht="25.5" customHeight="1">
      <c r="A19" s="138"/>
      <c r="B19" s="580" t="s">
        <v>7</v>
      </c>
      <c r="C19" s="581"/>
      <c r="D19" s="581"/>
      <c r="E19" s="581"/>
      <c r="F19" s="581"/>
      <c r="G19" s="581"/>
      <c r="H19" s="581"/>
      <c r="I19" s="742" t="str">
        <f>IF(様式１!$I$15="","",TEXT(様式１!$I$15,"0000")&amp;TEXT(様式１!$Q$15,"0000")&amp;TEXT(様式１!$Y$15,"0000")&amp;様式１!$AG$15)</f>
        <v/>
      </c>
      <c r="J19" s="743"/>
      <c r="K19" s="743"/>
      <c r="L19" s="743"/>
      <c r="M19" s="743"/>
      <c r="N19" s="743"/>
      <c r="O19" s="743"/>
      <c r="P19" s="743"/>
      <c r="Q19" s="744"/>
      <c r="R19" s="744"/>
      <c r="S19" s="744"/>
      <c r="T19" s="744"/>
      <c r="U19" s="744"/>
      <c r="V19" s="744"/>
      <c r="W19" s="744"/>
      <c r="X19" s="744"/>
      <c r="Y19" s="744"/>
      <c r="Z19" s="744"/>
      <c r="AA19" s="744"/>
      <c r="AB19" s="744"/>
      <c r="AC19" s="744"/>
      <c r="AD19" s="744"/>
      <c r="AE19" s="744"/>
      <c r="AF19" s="744"/>
      <c r="AG19" s="745"/>
      <c r="AH19" s="508"/>
      <c r="AI19" s="509"/>
      <c r="AJ19" s="509"/>
      <c r="AK19" s="509"/>
      <c r="AL19" s="509"/>
      <c r="AM19" s="510"/>
      <c r="AN19" s="731"/>
      <c r="AO19" s="500"/>
      <c r="AP19" s="500"/>
      <c r="AQ19" s="500"/>
      <c r="AR19" s="500"/>
      <c r="AS19" s="500"/>
      <c r="AT19" s="500"/>
      <c r="AU19" s="500"/>
      <c r="AV19" s="500"/>
      <c r="AW19" s="500"/>
      <c r="AX19" s="500"/>
      <c r="AY19" s="500"/>
      <c r="AZ19" s="500"/>
      <c r="BA19" s="500"/>
      <c r="BB19" s="500"/>
      <c r="BC19" s="501"/>
      <c r="BL19" s="167" t="str">
        <f>IF(AA19="","",IF(CONCATENATE(I19,R19,AA19)=CONCATENATE(様式１!#REF!,様式１!R15,様式１!AA15),"","技能者IDが「様式1」と一致していません"))</f>
        <v/>
      </c>
      <c r="BM19" s="138"/>
      <c r="BN19" s="138"/>
      <c r="BO19" s="138"/>
      <c r="BP19" s="138"/>
      <c r="BQ19" s="138"/>
      <c r="BR19" s="138"/>
      <c r="BS19" s="138"/>
      <c r="BT19" s="138"/>
      <c r="BU19" s="138"/>
      <c r="BV19" s="138"/>
    </row>
    <row r="20" spans="1:74" ht="4.5" customHeight="1" thickBot="1">
      <c r="B20" s="387"/>
      <c r="C20" s="387"/>
      <c r="D20" s="387"/>
      <c r="E20" s="387"/>
      <c r="F20" s="387"/>
      <c r="G20" s="387"/>
      <c r="H20" s="387"/>
      <c r="I20" s="387"/>
      <c r="J20" s="387"/>
      <c r="K20" s="387"/>
      <c r="L20" s="387"/>
      <c r="M20" s="387"/>
      <c r="N20" s="387"/>
      <c r="O20" s="387"/>
      <c r="P20" s="387"/>
      <c r="Q20" s="387"/>
      <c r="R20" s="387"/>
      <c r="S20" s="387"/>
      <c r="T20" s="387"/>
      <c r="U20" s="387"/>
      <c r="V20" s="387"/>
      <c r="W20" s="387"/>
      <c r="X20" s="387"/>
      <c r="Y20" s="387"/>
      <c r="Z20" s="387"/>
      <c r="AA20" s="387"/>
      <c r="AB20" s="387"/>
      <c r="AC20" s="387"/>
      <c r="AD20" s="387"/>
      <c r="AE20" s="387"/>
      <c r="AF20" s="387"/>
      <c r="AG20" s="387"/>
      <c r="AH20" s="387"/>
      <c r="AI20" s="387"/>
      <c r="AJ20" s="387"/>
      <c r="AK20" s="387"/>
      <c r="AL20" s="387"/>
      <c r="AM20" s="387"/>
      <c r="AN20" s="387"/>
      <c r="AO20" s="387"/>
      <c r="AP20" s="387"/>
      <c r="AQ20" s="387"/>
      <c r="AR20" s="387"/>
      <c r="AS20" s="387"/>
      <c r="AT20" s="387"/>
      <c r="AU20" s="387"/>
      <c r="AV20" s="387"/>
      <c r="AW20" s="387"/>
      <c r="AX20" s="387"/>
      <c r="AY20" s="387"/>
      <c r="AZ20" s="387"/>
      <c r="BA20" s="387"/>
      <c r="BB20" s="387"/>
      <c r="BC20" s="387"/>
    </row>
    <row r="21" spans="1:74" ht="20.25" customHeight="1" thickBot="1">
      <c r="B21" s="709" t="s">
        <v>79</v>
      </c>
      <c r="C21" s="710"/>
      <c r="D21" s="710"/>
      <c r="E21" s="710"/>
      <c r="F21" s="710"/>
      <c r="G21" s="710"/>
      <c r="H21" s="710"/>
      <c r="I21" s="732"/>
      <c r="J21" s="732"/>
      <c r="K21" s="732"/>
      <c r="L21" s="732"/>
      <c r="M21" s="732"/>
      <c r="N21" s="732"/>
      <c r="O21" s="732"/>
      <c r="P21" s="732"/>
      <c r="Q21" s="732"/>
      <c r="R21" s="732"/>
      <c r="S21" s="710"/>
      <c r="T21" s="710"/>
      <c r="U21" s="710"/>
      <c r="V21" s="710"/>
      <c r="W21" s="710"/>
      <c r="X21" s="710"/>
      <c r="Y21" s="710"/>
      <c r="Z21" s="710"/>
      <c r="AA21" s="710"/>
      <c r="AB21" s="710"/>
      <c r="AC21" s="710"/>
      <c r="AD21" s="710"/>
      <c r="AE21" s="710"/>
      <c r="AF21" s="710"/>
      <c r="AG21" s="710"/>
      <c r="AH21" s="710"/>
      <c r="AI21" s="710"/>
      <c r="AJ21" s="710"/>
      <c r="AK21" s="710"/>
      <c r="AL21" s="710"/>
      <c r="AM21" s="710"/>
      <c r="AN21" s="710"/>
      <c r="AO21" s="710"/>
      <c r="AP21" s="710"/>
      <c r="AQ21" s="710"/>
      <c r="AR21" s="710"/>
      <c r="AS21" s="710"/>
      <c r="AT21" s="710"/>
      <c r="AU21" s="710"/>
      <c r="AV21" s="710"/>
      <c r="AW21" s="710"/>
      <c r="AX21" s="710"/>
      <c r="AY21" s="710"/>
      <c r="AZ21" s="710"/>
      <c r="BA21" s="710"/>
      <c r="BB21" s="710"/>
      <c r="BC21" s="711"/>
      <c r="BD21" t="s">
        <v>440</v>
      </c>
      <c r="BE21" s="43" t="s">
        <v>130</v>
      </c>
      <c r="BF21" s="43" t="s">
        <v>131</v>
      </c>
      <c r="BG21" s="43" t="s">
        <v>132</v>
      </c>
      <c r="BH21" s="43" t="s">
        <v>133</v>
      </c>
      <c r="BI21" s="43" t="s">
        <v>134</v>
      </c>
      <c r="BJ21" s="43" t="s">
        <v>135</v>
      </c>
      <c r="BK21" s="82" t="s">
        <v>136</v>
      </c>
      <c r="BL21" s="168"/>
    </row>
    <row r="22" spans="1:74" s="5" customFormat="1" ht="24" customHeight="1" thickTop="1" thickBot="1">
      <c r="A22" s="139"/>
      <c r="B22" s="696" t="s">
        <v>80</v>
      </c>
      <c r="C22" s="538"/>
      <c r="D22" s="538"/>
      <c r="E22" s="538"/>
      <c r="F22" s="538"/>
      <c r="G22" s="538"/>
      <c r="H22" s="538"/>
      <c r="I22" s="733"/>
      <c r="J22" s="734"/>
      <c r="K22" s="734"/>
      <c r="L22" s="734"/>
      <c r="M22" s="734"/>
      <c r="N22" s="734"/>
      <c r="O22" s="734"/>
      <c r="P22" s="734"/>
      <c r="Q22" s="734"/>
      <c r="R22" s="735"/>
      <c r="S22" s="627" t="s">
        <v>81</v>
      </c>
      <c r="T22" s="627"/>
      <c r="U22" s="627"/>
      <c r="V22" s="698"/>
      <c r="W22" s="698"/>
      <c r="X22" s="698"/>
      <c r="Y22" s="698"/>
      <c r="Z22" s="698"/>
      <c r="AA22" s="698"/>
      <c r="AB22" s="698"/>
      <c r="AC22" s="698"/>
      <c r="AD22" s="698"/>
      <c r="AE22" s="699"/>
      <c r="AF22" s="700" t="s">
        <v>82</v>
      </c>
      <c r="AG22" s="538"/>
      <c r="AH22" s="538"/>
      <c r="AI22" s="538"/>
      <c r="AJ22" s="538"/>
      <c r="AK22" s="538"/>
      <c r="AL22" s="641"/>
      <c r="AM22" s="701" t="str">
        <f>IF(OR(I22="",V22=""),"",IFERROR(BI22,""))</f>
        <v/>
      </c>
      <c r="AN22" s="702"/>
      <c r="AO22" s="702"/>
      <c r="AP22" s="702"/>
      <c r="AQ22" s="702"/>
      <c r="AR22" s="702"/>
      <c r="AS22" s="538" t="s">
        <v>10</v>
      </c>
      <c r="AT22" s="538"/>
      <c r="AU22" s="538"/>
      <c r="AV22" s="702" t="str">
        <f>IF(OR(I22="",V22=""),"",IFERROR(BJ22,""))</f>
        <v/>
      </c>
      <c r="AW22" s="702"/>
      <c r="AX22" s="702"/>
      <c r="AY22" s="702"/>
      <c r="AZ22" s="702"/>
      <c r="BA22" s="538" t="s">
        <v>21</v>
      </c>
      <c r="BB22" s="538"/>
      <c r="BC22" s="703"/>
      <c r="BE22" s="6">
        <f>DATE(YEAR(I22),MONTH(I22),1)</f>
        <v>1</v>
      </c>
      <c r="BF22" s="6">
        <f>DATE(YEAR(V22),MONTH(V22),1)</f>
        <v>1</v>
      </c>
      <c r="BG22" s="5">
        <f>IF(I22="",0,IFERROR(DATEDIF(BE22,BF22,"m"),0))</f>
        <v>0</v>
      </c>
      <c r="BH22" s="5">
        <f>IF(BG22=0,0,1)</f>
        <v>0</v>
      </c>
      <c r="BI22">
        <f>ROUNDDOWN((BG22+BH22)/12,0)</f>
        <v>0</v>
      </c>
      <c r="BJ22">
        <f>BG22+BH22-12*BI22</f>
        <v>0</v>
      </c>
      <c r="BL22" s="705" t="str">
        <f>IF(BD25&gt;0,"就労期間が重複している箇所があります。古い順に重複しないよう入力してください。","")</f>
        <v/>
      </c>
      <c r="BM22" s="140"/>
      <c r="BN22" s="140"/>
      <c r="BO22" s="140"/>
      <c r="BP22" s="139"/>
      <c r="BQ22" s="139"/>
      <c r="BR22" s="139"/>
      <c r="BS22" s="139"/>
      <c r="BT22" s="139"/>
      <c r="BU22" s="139"/>
      <c r="BV22" s="139"/>
    </row>
    <row r="23" spans="1:74" s="5" customFormat="1" ht="24" customHeight="1" thickTop="1">
      <c r="A23" s="139"/>
      <c r="B23" s="696" t="s">
        <v>83</v>
      </c>
      <c r="C23" s="538"/>
      <c r="D23" s="538"/>
      <c r="E23" s="538"/>
      <c r="F23" s="538"/>
      <c r="G23" s="538"/>
      <c r="H23" s="641"/>
      <c r="I23" s="761"/>
      <c r="J23" s="762"/>
      <c r="K23" s="762"/>
      <c r="L23" s="762"/>
      <c r="M23" s="762"/>
      <c r="N23" s="762"/>
      <c r="O23" s="762"/>
      <c r="P23" s="762"/>
      <c r="Q23" s="762"/>
      <c r="R23" s="762"/>
      <c r="S23" s="627" t="s">
        <v>81</v>
      </c>
      <c r="T23" s="627"/>
      <c r="U23" s="627"/>
      <c r="V23" s="698"/>
      <c r="W23" s="698"/>
      <c r="X23" s="698"/>
      <c r="Y23" s="698"/>
      <c r="Z23" s="698"/>
      <c r="AA23" s="698"/>
      <c r="AB23" s="698"/>
      <c r="AC23" s="698"/>
      <c r="AD23" s="698"/>
      <c r="AE23" s="699"/>
      <c r="AF23" s="700" t="s">
        <v>84</v>
      </c>
      <c r="AG23" s="538"/>
      <c r="AH23" s="538"/>
      <c r="AI23" s="538"/>
      <c r="AJ23" s="538"/>
      <c r="AK23" s="538"/>
      <c r="AL23" s="641"/>
      <c r="AM23" s="701" t="str">
        <f>IF(OR(I23="",V23=""),"",IFERROR(BI23,""))</f>
        <v/>
      </c>
      <c r="AN23" s="702"/>
      <c r="AO23" s="702"/>
      <c r="AP23" s="702"/>
      <c r="AQ23" s="702"/>
      <c r="AR23" s="702"/>
      <c r="AS23" s="538" t="s">
        <v>10</v>
      </c>
      <c r="AT23" s="538"/>
      <c r="AU23" s="538"/>
      <c r="AV23" s="702" t="str">
        <f>IF(OR(I23="",V23=""),"",IFERROR(BJ23,""))</f>
        <v/>
      </c>
      <c r="AW23" s="702"/>
      <c r="AX23" s="702"/>
      <c r="AY23" s="702"/>
      <c r="AZ23" s="702"/>
      <c r="BA23" s="538" t="s">
        <v>21</v>
      </c>
      <c r="BB23" s="538"/>
      <c r="BC23" s="703"/>
      <c r="BD23" s="5" t="str">
        <f>IF(I23="","",IF(I23&lt;V22,"重複",""))</f>
        <v/>
      </c>
      <c r="BE23" s="6">
        <f>DATE(YEAR(I23),MONTH(I23),1)</f>
        <v>1</v>
      </c>
      <c r="BF23" s="6">
        <f>DATE(YEAR(V23),MONTH(V23),1)</f>
        <v>1</v>
      </c>
      <c r="BG23" s="5">
        <f>IF(I23="",0,IFERROR(DATEDIF(BE23,BF23,"m"),0))</f>
        <v>0</v>
      </c>
      <c r="BH23" s="5">
        <f>IF(BG23=0,0,1)</f>
        <v>0</v>
      </c>
      <c r="BI23">
        <f>ROUNDDOWN((BG23+BH23)/12,0)</f>
        <v>0</v>
      </c>
      <c r="BJ23">
        <f>BG23+BH23-12*BI23</f>
        <v>0</v>
      </c>
      <c r="BL23" s="705"/>
      <c r="BM23" s="139"/>
      <c r="BN23" s="140"/>
      <c r="BO23" s="140"/>
      <c r="BP23" s="139"/>
      <c r="BQ23" s="139"/>
      <c r="BR23" s="139"/>
      <c r="BS23" s="139"/>
      <c r="BT23" s="139"/>
      <c r="BU23" s="139"/>
      <c r="BV23" s="139"/>
    </row>
    <row r="24" spans="1:74" s="5" customFormat="1" ht="24" customHeight="1" thickBot="1">
      <c r="A24" s="139"/>
      <c r="B24" s="692" t="s">
        <v>85</v>
      </c>
      <c r="C24" s="690"/>
      <c r="D24" s="690"/>
      <c r="E24" s="690"/>
      <c r="F24" s="690"/>
      <c r="G24" s="690"/>
      <c r="H24" s="693"/>
      <c r="I24" s="694"/>
      <c r="J24" s="695"/>
      <c r="K24" s="695"/>
      <c r="L24" s="695"/>
      <c r="M24" s="695"/>
      <c r="N24" s="695"/>
      <c r="O24" s="695"/>
      <c r="P24" s="695"/>
      <c r="Q24" s="695"/>
      <c r="R24" s="695"/>
      <c r="S24" s="690" t="s">
        <v>81</v>
      </c>
      <c r="T24" s="690"/>
      <c r="U24" s="690"/>
      <c r="V24" s="698"/>
      <c r="W24" s="698"/>
      <c r="X24" s="698"/>
      <c r="Y24" s="698"/>
      <c r="Z24" s="698"/>
      <c r="AA24" s="698"/>
      <c r="AB24" s="698"/>
      <c r="AC24" s="698"/>
      <c r="AD24" s="698"/>
      <c r="AE24" s="699"/>
      <c r="AF24" s="626" t="s">
        <v>86</v>
      </c>
      <c r="AG24" s="627"/>
      <c r="AH24" s="627"/>
      <c r="AI24" s="627"/>
      <c r="AJ24" s="627"/>
      <c r="AK24" s="627"/>
      <c r="AL24" s="629"/>
      <c r="AM24" s="701" t="str">
        <f>IF(OR(I24="",V24=""),"",IFERROR(BI24,""))</f>
        <v/>
      </c>
      <c r="AN24" s="702"/>
      <c r="AO24" s="702"/>
      <c r="AP24" s="702"/>
      <c r="AQ24" s="702"/>
      <c r="AR24" s="702"/>
      <c r="AS24" s="627" t="s">
        <v>10</v>
      </c>
      <c r="AT24" s="627"/>
      <c r="AU24" s="627"/>
      <c r="AV24" s="702" t="str">
        <f>IF(OR(I24="",V24=""),"",IFERROR(BJ24,""))</f>
        <v/>
      </c>
      <c r="AW24" s="702"/>
      <c r="AX24" s="702"/>
      <c r="AY24" s="702"/>
      <c r="AZ24" s="702"/>
      <c r="BA24" s="627" t="s">
        <v>21</v>
      </c>
      <c r="BB24" s="627"/>
      <c r="BC24" s="704"/>
      <c r="BD24" s="5" t="str">
        <f>IF(I24="","",IF(I24&lt;V23,"重複",""))</f>
        <v/>
      </c>
      <c r="BE24" s="6">
        <f>DATE(YEAR(I24),MONTH(I24),1)</f>
        <v>1</v>
      </c>
      <c r="BF24" s="6">
        <f>DATE(YEAR(V24),MONTH(V24),1)</f>
        <v>1</v>
      </c>
      <c r="BG24" s="5">
        <f>IF(I24="",0,IFERROR(DATEDIF(BE24,BF24,"m"),0))</f>
        <v>0</v>
      </c>
      <c r="BH24" s="5">
        <f>IF(BG24=0,0,1)</f>
        <v>0</v>
      </c>
      <c r="BI24">
        <f>ROUNDDOWN((BG24+BH24)/12,0)</f>
        <v>0</v>
      </c>
      <c r="BJ24">
        <f>BG24+BH24-12*BI24</f>
        <v>0</v>
      </c>
      <c r="BL24" s="705"/>
      <c r="BM24" s="139"/>
      <c r="BN24" s="139"/>
      <c r="BO24" s="140"/>
      <c r="BP24" s="139"/>
      <c r="BQ24" s="139"/>
      <c r="BR24" s="139"/>
      <c r="BS24" s="139"/>
      <c r="BT24" s="139"/>
      <c r="BU24" s="139"/>
      <c r="BV24" s="139"/>
    </row>
    <row r="25" spans="1:74" s="5" customFormat="1" ht="24" customHeight="1" thickBot="1">
      <c r="A25" s="139"/>
      <c r="B25" s="683" t="str">
        <f>IF(RIGHT(BL25,9)="一致していません。","★経験年数要確認","")</f>
        <v/>
      </c>
      <c r="C25" s="683"/>
      <c r="D25" s="683"/>
      <c r="E25" s="683"/>
      <c r="F25" s="683"/>
      <c r="G25" s="683"/>
      <c r="H25" s="683"/>
      <c r="I25" s="683"/>
      <c r="J25" s="683"/>
      <c r="K25" s="683"/>
      <c r="L25" s="683"/>
      <c r="M25" s="683"/>
      <c r="N25" s="683"/>
      <c r="O25" s="683"/>
      <c r="P25" s="683"/>
      <c r="Q25" s="683"/>
      <c r="R25" s="683"/>
      <c r="S25" s="683"/>
      <c r="T25" s="683"/>
      <c r="U25" s="684"/>
      <c r="V25" s="685" t="s">
        <v>87</v>
      </c>
      <c r="W25" s="686"/>
      <c r="X25" s="686"/>
      <c r="Y25" s="686"/>
      <c r="Z25" s="686"/>
      <c r="AA25" s="686"/>
      <c r="AB25" s="686"/>
      <c r="AC25" s="686"/>
      <c r="AD25" s="686"/>
      <c r="AE25" s="686"/>
      <c r="AF25" s="686"/>
      <c r="AG25" s="686"/>
      <c r="AH25" s="686"/>
      <c r="AI25" s="686"/>
      <c r="AJ25" s="686"/>
      <c r="AK25" s="686"/>
      <c r="AL25" s="687"/>
      <c r="AM25" s="688" t="str">
        <f>IF(AND(AM22="",AM23="",AM24=""),"",IFERROR(BI25,""))</f>
        <v/>
      </c>
      <c r="AN25" s="689"/>
      <c r="AO25" s="689"/>
      <c r="AP25" s="689"/>
      <c r="AQ25" s="689"/>
      <c r="AR25" s="689"/>
      <c r="AS25" s="690" t="s">
        <v>10</v>
      </c>
      <c r="AT25" s="690"/>
      <c r="AU25" s="690"/>
      <c r="AV25" s="689" t="str">
        <f>IF(AND(AV22="",AV23="",AV24=""),"",IFERROR(BJ25,""))</f>
        <v/>
      </c>
      <c r="AW25" s="689"/>
      <c r="AX25" s="689"/>
      <c r="AY25" s="689"/>
      <c r="AZ25" s="689"/>
      <c r="BA25" s="690" t="s">
        <v>21</v>
      </c>
      <c r="BB25" s="690"/>
      <c r="BC25" s="691"/>
      <c r="BD25" s="5">
        <f>COUNTIF(BD22:BD24,"重複")</f>
        <v>0</v>
      </c>
      <c r="BE25" s="6"/>
      <c r="BF25" s="6"/>
      <c r="BG25" s="5">
        <f>SUM(BG22:BG24)</f>
        <v>0</v>
      </c>
      <c r="BH25" s="5">
        <f>SUM(BH22:BH24)</f>
        <v>0</v>
      </c>
      <c r="BI25">
        <f>ROUNDDOWN((BG25+BH25)/12,0)</f>
        <v>0</v>
      </c>
      <c r="BJ25">
        <f>BG25+BH25-12*BI25</f>
        <v>0</v>
      </c>
      <c r="BK25" s="83">
        <f>BG25+BH25</f>
        <v>0</v>
      </c>
      <c r="BL25" s="167" t="str">
        <f>IF(BG25=0,"",IF(BK25=様式１!BH31,様式2!BE50,様式2!BE51))</f>
        <v/>
      </c>
      <c r="BM25" s="139"/>
      <c r="BN25" s="139"/>
      <c r="BO25" s="139"/>
      <c r="BP25" s="139"/>
      <c r="BQ25" s="139"/>
      <c r="BR25" s="139"/>
      <c r="BS25" s="139"/>
      <c r="BT25" s="139"/>
      <c r="BU25" s="139"/>
      <c r="BV25" s="139"/>
    </row>
    <row r="26" spans="1:74" s="5" customFormat="1" ht="4.5" customHeight="1" thickBot="1">
      <c r="A26" s="139"/>
      <c r="B26" s="664"/>
      <c r="C26" s="664"/>
      <c r="D26" s="664"/>
      <c r="E26" s="664"/>
      <c r="F26" s="664"/>
      <c r="G26" s="664"/>
      <c r="H26" s="664"/>
      <c r="I26" s="664"/>
      <c r="J26" s="664"/>
      <c r="K26" s="664"/>
      <c r="L26" s="664"/>
      <c r="M26" s="664"/>
      <c r="N26" s="664"/>
      <c r="O26" s="664"/>
      <c r="P26" s="664"/>
      <c r="Q26" s="664"/>
      <c r="R26" s="664"/>
      <c r="S26" s="664"/>
      <c r="T26" s="664"/>
      <c r="U26" s="664"/>
      <c r="V26" s="664"/>
      <c r="W26" s="664"/>
      <c r="X26" s="664"/>
      <c r="Y26" s="664"/>
      <c r="Z26" s="664"/>
      <c r="AA26" s="664"/>
      <c r="AB26" s="664"/>
      <c r="AC26" s="716"/>
      <c r="AD26" s="716"/>
      <c r="AE26" s="716"/>
      <c r="AF26" s="717"/>
      <c r="AG26" s="717"/>
      <c r="AH26" s="717"/>
      <c r="AI26" s="717"/>
      <c r="AJ26" s="717"/>
      <c r="AK26" s="717"/>
      <c r="AL26" s="664"/>
      <c r="AM26" s="664"/>
      <c r="AN26" s="717"/>
      <c r="AO26" s="717"/>
      <c r="AP26" s="717"/>
      <c r="AQ26" s="717"/>
      <c r="AR26" s="717"/>
      <c r="AS26" s="717"/>
      <c r="AU26" s="717"/>
      <c r="AV26" s="717"/>
      <c r="AW26" s="717"/>
      <c r="AX26" s="717"/>
      <c r="AY26" s="717"/>
      <c r="AZ26" s="717"/>
      <c r="BB26" s="708"/>
      <c r="BC26" s="708"/>
      <c r="BE26" s="6"/>
      <c r="BF26" s="6"/>
      <c r="BL26" s="167"/>
      <c r="BM26" s="139"/>
      <c r="BN26" s="139"/>
      <c r="BO26" s="139"/>
      <c r="BP26" s="139"/>
      <c r="BQ26" s="139"/>
      <c r="BR26" s="139"/>
      <c r="BS26" s="139"/>
      <c r="BT26" s="139"/>
      <c r="BU26" s="139"/>
      <c r="BV26" s="139"/>
    </row>
    <row r="27" spans="1:74" ht="20.25" customHeight="1">
      <c r="B27" s="709" t="s">
        <v>88</v>
      </c>
      <c r="C27" s="710"/>
      <c r="D27" s="710"/>
      <c r="E27" s="710"/>
      <c r="F27" s="710"/>
      <c r="G27" s="710"/>
      <c r="H27" s="710"/>
      <c r="I27" s="710"/>
      <c r="J27" s="710"/>
      <c r="K27" s="710"/>
      <c r="L27" s="710"/>
      <c r="M27" s="710"/>
      <c r="N27" s="710"/>
      <c r="O27" s="710"/>
      <c r="P27" s="710"/>
      <c r="Q27" s="710"/>
      <c r="R27" s="710"/>
      <c r="S27" s="710"/>
      <c r="T27" s="710"/>
      <c r="U27" s="710"/>
      <c r="V27" s="710"/>
      <c r="W27" s="710"/>
      <c r="X27" s="710"/>
      <c r="Y27" s="710"/>
      <c r="Z27" s="710"/>
      <c r="AA27" s="710"/>
      <c r="AB27" s="710"/>
      <c r="AC27" s="710"/>
      <c r="AD27" s="710"/>
      <c r="AE27" s="710"/>
      <c r="AF27" s="710"/>
      <c r="AG27" s="710"/>
      <c r="AH27" s="710"/>
      <c r="AI27" s="710"/>
      <c r="AJ27" s="710"/>
      <c r="AK27" s="710"/>
      <c r="AL27" s="710"/>
      <c r="AM27" s="710"/>
      <c r="AN27" s="710"/>
      <c r="AO27" s="710"/>
      <c r="AP27" s="710"/>
      <c r="AQ27" s="710"/>
      <c r="AR27" s="710"/>
      <c r="AS27" s="710"/>
      <c r="AT27" s="710"/>
      <c r="AU27" s="710"/>
      <c r="AV27" s="710"/>
      <c r="AW27" s="710"/>
      <c r="AX27" s="710"/>
      <c r="AY27" s="710"/>
      <c r="AZ27" s="710"/>
      <c r="BA27" s="710"/>
      <c r="BB27" s="710"/>
      <c r="BC27" s="711"/>
    </row>
    <row r="28" spans="1:74" s="5" customFormat="1" ht="24" customHeight="1">
      <c r="A28" s="139"/>
      <c r="B28" s="696" t="s">
        <v>80</v>
      </c>
      <c r="C28" s="538"/>
      <c r="D28" s="538"/>
      <c r="E28" s="538"/>
      <c r="F28" s="538"/>
      <c r="G28" s="538"/>
      <c r="H28" s="641"/>
      <c r="I28" s="697"/>
      <c r="J28" s="698"/>
      <c r="K28" s="698"/>
      <c r="L28" s="698"/>
      <c r="M28" s="698"/>
      <c r="N28" s="698"/>
      <c r="O28" s="698"/>
      <c r="P28" s="698"/>
      <c r="Q28" s="698"/>
      <c r="R28" s="698"/>
      <c r="S28" s="627" t="s">
        <v>81</v>
      </c>
      <c r="T28" s="627"/>
      <c r="U28" s="627"/>
      <c r="V28" s="698"/>
      <c r="W28" s="698"/>
      <c r="X28" s="698"/>
      <c r="Y28" s="698"/>
      <c r="Z28" s="698"/>
      <c r="AA28" s="698"/>
      <c r="AB28" s="698"/>
      <c r="AC28" s="698"/>
      <c r="AD28" s="698"/>
      <c r="AE28" s="699"/>
      <c r="AF28" s="700" t="s">
        <v>82</v>
      </c>
      <c r="AG28" s="538"/>
      <c r="AH28" s="538"/>
      <c r="AI28" s="538"/>
      <c r="AJ28" s="538"/>
      <c r="AK28" s="538"/>
      <c r="AL28" s="641"/>
      <c r="AM28" s="701" t="str">
        <f>IF(OR(I28="",V28=""),"",IFERROR(BI28,""))</f>
        <v/>
      </c>
      <c r="AN28" s="702"/>
      <c r="AO28" s="702"/>
      <c r="AP28" s="702"/>
      <c r="AQ28" s="702"/>
      <c r="AR28" s="702"/>
      <c r="AS28" s="538" t="s">
        <v>10</v>
      </c>
      <c r="AT28" s="538"/>
      <c r="AU28" s="538"/>
      <c r="AV28" s="702" t="str">
        <f>IF(OR(I28="",V28=""),"",IFERROR(BJ28,""))</f>
        <v/>
      </c>
      <c r="AW28" s="702"/>
      <c r="AX28" s="702"/>
      <c r="AY28" s="702"/>
      <c r="AZ28" s="702"/>
      <c r="BA28" s="538" t="s">
        <v>21</v>
      </c>
      <c r="BB28" s="538"/>
      <c r="BC28" s="703"/>
      <c r="BE28" s="6">
        <f>DATE(YEAR(I28),MONTH(I28),1)</f>
        <v>1</v>
      </c>
      <c r="BF28" s="6">
        <f>DATE(YEAR(V28),MONTH(V28),1)</f>
        <v>1</v>
      </c>
      <c r="BG28" s="5">
        <f>IF(I28="",0,IFERROR(DATEDIF(BE28,BF28,"m"),0))</f>
        <v>0</v>
      </c>
      <c r="BH28" s="5">
        <f>IF(BG28=0,0,1)</f>
        <v>0</v>
      </c>
      <c r="BI28">
        <f>ROUNDDOWN((BG28+BH28)/12,0)</f>
        <v>0</v>
      </c>
      <c r="BJ28">
        <f>BG28+BH28-12*BI28</f>
        <v>0</v>
      </c>
      <c r="BL28" s="705" t="str">
        <f>IF(BD31&gt;0,"職長の就労期間が重複している箇所があります。古い順に重複しないよう入力してください。","")</f>
        <v/>
      </c>
      <c r="BM28" s="140"/>
      <c r="BN28" s="140"/>
      <c r="BO28" s="140"/>
      <c r="BP28" s="139"/>
      <c r="BQ28" s="139"/>
      <c r="BR28" s="139"/>
      <c r="BS28" s="139"/>
      <c r="BT28" s="139"/>
      <c r="BU28" s="139"/>
      <c r="BV28" s="139"/>
    </row>
    <row r="29" spans="1:74" s="5" customFormat="1" ht="24" customHeight="1">
      <c r="A29" s="139"/>
      <c r="B29" s="696" t="s">
        <v>83</v>
      </c>
      <c r="C29" s="538"/>
      <c r="D29" s="538"/>
      <c r="E29" s="538"/>
      <c r="F29" s="538"/>
      <c r="G29" s="538"/>
      <c r="H29" s="641"/>
      <c r="I29" s="697"/>
      <c r="J29" s="698"/>
      <c r="K29" s="698"/>
      <c r="L29" s="698"/>
      <c r="M29" s="698"/>
      <c r="N29" s="698"/>
      <c r="O29" s="698"/>
      <c r="P29" s="698"/>
      <c r="Q29" s="698"/>
      <c r="R29" s="698"/>
      <c r="S29" s="627" t="s">
        <v>81</v>
      </c>
      <c r="T29" s="627"/>
      <c r="U29" s="627"/>
      <c r="V29" s="698"/>
      <c r="W29" s="698"/>
      <c r="X29" s="698"/>
      <c r="Y29" s="698"/>
      <c r="Z29" s="698"/>
      <c r="AA29" s="698"/>
      <c r="AB29" s="698"/>
      <c r="AC29" s="698"/>
      <c r="AD29" s="698"/>
      <c r="AE29" s="699"/>
      <c r="AF29" s="700" t="s">
        <v>84</v>
      </c>
      <c r="AG29" s="538"/>
      <c r="AH29" s="538"/>
      <c r="AI29" s="538"/>
      <c r="AJ29" s="538"/>
      <c r="AK29" s="538"/>
      <c r="AL29" s="641"/>
      <c r="AM29" s="701" t="str">
        <f>IF(OR(I29="",V29=""),"",IFERROR(BI29,""))</f>
        <v/>
      </c>
      <c r="AN29" s="702"/>
      <c r="AO29" s="702"/>
      <c r="AP29" s="702"/>
      <c r="AQ29" s="702"/>
      <c r="AR29" s="702"/>
      <c r="AS29" s="538" t="s">
        <v>10</v>
      </c>
      <c r="AT29" s="538"/>
      <c r="AU29" s="538"/>
      <c r="AV29" s="702" t="str">
        <f>IF(OR(I29="",V29=""),"",IFERROR(BJ29,""))</f>
        <v/>
      </c>
      <c r="AW29" s="702"/>
      <c r="AX29" s="702"/>
      <c r="AY29" s="702"/>
      <c r="AZ29" s="702"/>
      <c r="BA29" s="538" t="s">
        <v>21</v>
      </c>
      <c r="BB29" s="538"/>
      <c r="BC29" s="703"/>
      <c r="BD29" s="5" t="str">
        <f>IF(I29="","",IF(I29&lt;V28,"重複",""))</f>
        <v/>
      </c>
      <c r="BE29" s="6">
        <f>DATE(YEAR(I29),MONTH(I29),1)</f>
        <v>1</v>
      </c>
      <c r="BF29" s="6">
        <f>DATE(YEAR(V29),MONTH(V29),1)</f>
        <v>1</v>
      </c>
      <c r="BG29" s="5">
        <f>IF(I29="",0,IFERROR(DATEDIF(BE29,BF29,"m"),0))</f>
        <v>0</v>
      </c>
      <c r="BH29" s="5">
        <f>IF(BG29=0,0,1)</f>
        <v>0</v>
      </c>
      <c r="BI29">
        <f>ROUNDDOWN((BG29+BH29)/12,0)</f>
        <v>0</v>
      </c>
      <c r="BJ29">
        <f>BG29+BH29-12*BI29</f>
        <v>0</v>
      </c>
      <c r="BL29" s="705"/>
      <c r="BM29" s="139"/>
      <c r="BN29" s="140"/>
      <c r="BO29" s="140"/>
      <c r="BP29" s="139"/>
      <c r="BQ29" s="139"/>
      <c r="BR29" s="139"/>
      <c r="BS29" s="139"/>
      <c r="BT29" s="139"/>
      <c r="BU29" s="139"/>
      <c r="BV29" s="139"/>
    </row>
    <row r="30" spans="1:74" s="5" customFormat="1" ht="24" customHeight="1" thickBot="1">
      <c r="A30" s="139"/>
      <c r="B30" s="692" t="s">
        <v>85</v>
      </c>
      <c r="C30" s="690"/>
      <c r="D30" s="690"/>
      <c r="E30" s="690"/>
      <c r="F30" s="690"/>
      <c r="G30" s="690"/>
      <c r="H30" s="693"/>
      <c r="I30" s="694"/>
      <c r="J30" s="695"/>
      <c r="K30" s="695"/>
      <c r="L30" s="695"/>
      <c r="M30" s="695"/>
      <c r="N30" s="695"/>
      <c r="O30" s="695"/>
      <c r="P30" s="695"/>
      <c r="Q30" s="695"/>
      <c r="R30" s="695"/>
      <c r="S30" s="690" t="s">
        <v>81</v>
      </c>
      <c r="T30" s="690"/>
      <c r="U30" s="690"/>
      <c r="V30" s="698"/>
      <c r="W30" s="698"/>
      <c r="X30" s="698"/>
      <c r="Y30" s="698"/>
      <c r="Z30" s="698"/>
      <c r="AA30" s="698"/>
      <c r="AB30" s="698"/>
      <c r="AC30" s="698"/>
      <c r="AD30" s="698"/>
      <c r="AE30" s="699"/>
      <c r="AF30" s="626" t="s">
        <v>86</v>
      </c>
      <c r="AG30" s="627"/>
      <c r="AH30" s="627"/>
      <c r="AI30" s="627"/>
      <c r="AJ30" s="627"/>
      <c r="AK30" s="627"/>
      <c r="AL30" s="629"/>
      <c r="AM30" s="701" t="str">
        <f>IF(OR(I30="",V30=""),"",IFERROR(BI30,""))</f>
        <v/>
      </c>
      <c r="AN30" s="702"/>
      <c r="AO30" s="702"/>
      <c r="AP30" s="702"/>
      <c r="AQ30" s="702"/>
      <c r="AR30" s="702"/>
      <c r="AS30" s="627" t="s">
        <v>10</v>
      </c>
      <c r="AT30" s="627"/>
      <c r="AU30" s="627"/>
      <c r="AV30" s="702" t="str">
        <f>IF(OR(I30="",V30=""),"",IFERROR(BJ30,""))</f>
        <v/>
      </c>
      <c r="AW30" s="702"/>
      <c r="AX30" s="702"/>
      <c r="AY30" s="702"/>
      <c r="AZ30" s="702"/>
      <c r="BA30" s="627" t="s">
        <v>21</v>
      </c>
      <c r="BB30" s="627"/>
      <c r="BC30" s="704"/>
      <c r="BD30" s="5" t="str">
        <f>IF(I30="","",IF(I30&lt;V29,"重複",""))</f>
        <v/>
      </c>
      <c r="BE30" s="6">
        <f>DATE(YEAR(I30),MONTH(I30),1)</f>
        <v>1</v>
      </c>
      <c r="BF30" s="6">
        <f>DATE(YEAR(V30),MONTH(V30),1)</f>
        <v>1</v>
      </c>
      <c r="BG30" s="5">
        <f>IF(I30="",0,IFERROR(DATEDIF(BE30,BF30,"m"),0))</f>
        <v>0</v>
      </c>
      <c r="BH30" s="5">
        <f>IF(BG30=0,0,1)</f>
        <v>0</v>
      </c>
      <c r="BI30">
        <f>ROUNDDOWN((BG30+BH30)/12,0)</f>
        <v>0</v>
      </c>
      <c r="BJ30">
        <f>BG30+BH30-12*BI30</f>
        <v>0</v>
      </c>
      <c r="BL30" s="705"/>
      <c r="BM30" s="139"/>
      <c r="BN30" s="139"/>
      <c r="BO30" s="140"/>
      <c r="BP30" s="139"/>
      <c r="BQ30" s="139"/>
      <c r="BR30" s="139"/>
      <c r="BS30" s="139"/>
      <c r="BT30" s="139"/>
      <c r="BU30" s="139"/>
      <c r="BV30" s="139"/>
    </row>
    <row r="31" spans="1:74" s="5" customFormat="1" ht="24" customHeight="1" thickBot="1">
      <c r="A31" s="139"/>
      <c r="B31" s="706" t="str">
        <f>IF(I28="","",IF(I28&lt;I22,"職長の就労開始年月を確認ください。",""))</f>
        <v/>
      </c>
      <c r="C31" s="706"/>
      <c r="D31" s="706"/>
      <c r="E31" s="706"/>
      <c r="F31" s="706"/>
      <c r="G31" s="706"/>
      <c r="H31" s="706"/>
      <c r="I31" s="706"/>
      <c r="J31" s="706"/>
      <c r="K31" s="706"/>
      <c r="L31" s="706"/>
      <c r="M31" s="706"/>
      <c r="N31" s="706"/>
      <c r="O31" s="706"/>
      <c r="P31" s="706"/>
      <c r="Q31" s="706"/>
      <c r="R31" s="706"/>
      <c r="S31" s="706"/>
      <c r="T31" s="706"/>
      <c r="U31" s="707"/>
      <c r="V31" s="685" t="s">
        <v>89</v>
      </c>
      <c r="W31" s="686"/>
      <c r="X31" s="686"/>
      <c r="Y31" s="686"/>
      <c r="Z31" s="686"/>
      <c r="AA31" s="686"/>
      <c r="AB31" s="686"/>
      <c r="AC31" s="686"/>
      <c r="AD31" s="686"/>
      <c r="AE31" s="686"/>
      <c r="AF31" s="686"/>
      <c r="AG31" s="686"/>
      <c r="AH31" s="686"/>
      <c r="AI31" s="686"/>
      <c r="AJ31" s="686"/>
      <c r="AK31" s="686"/>
      <c r="AL31" s="687"/>
      <c r="AM31" s="688" t="str">
        <f>IF(AND(AM28="",AM29="",AM30=""),"",IFERROR(BI31,""))</f>
        <v/>
      </c>
      <c r="AN31" s="689"/>
      <c r="AO31" s="689"/>
      <c r="AP31" s="689"/>
      <c r="AQ31" s="689"/>
      <c r="AR31" s="689"/>
      <c r="AS31" s="690" t="s">
        <v>10</v>
      </c>
      <c r="AT31" s="690"/>
      <c r="AU31" s="690"/>
      <c r="AV31" s="689" t="str">
        <f>IF(AND(AV28="",AV29="",AV30=""),"",IFERROR(BJ31,""))</f>
        <v/>
      </c>
      <c r="AW31" s="689"/>
      <c r="AX31" s="689"/>
      <c r="AY31" s="689"/>
      <c r="AZ31" s="689"/>
      <c r="BA31" s="690" t="s">
        <v>21</v>
      </c>
      <c r="BB31" s="690"/>
      <c r="BC31" s="691"/>
      <c r="BD31" s="5">
        <f>COUNTIF(BD28:BD30,"重複")</f>
        <v>0</v>
      </c>
      <c r="BE31" s="6"/>
      <c r="BF31" s="6"/>
      <c r="BG31" s="5">
        <f>SUM(BG28:BG30)</f>
        <v>0</v>
      </c>
      <c r="BH31" s="5">
        <f>SUM(BH28:BH30)</f>
        <v>0</v>
      </c>
      <c r="BI31">
        <f>ROUNDDOWN((BG31+BH31)/12,0)</f>
        <v>0</v>
      </c>
      <c r="BJ31">
        <f>BG31+BH31-12*BI31</f>
        <v>0</v>
      </c>
      <c r="BK31" s="83">
        <f>BG31+BH31</f>
        <v>0</v>
      </c>
      <c r="BL31" s="167" t="str">
        <f>IF(BG31=0,"",IF(BK31=様式１!BH35,様式2!BE52,様式2!BE53))</f>
        <v/>
      </c>
      <c r="BM31" s="139"/>
      <c r="BN31" s="139"/>
      <c r="BO31" s="139"/>
      <c r="BP31" s="139"/>
      <c r="BQ31" s="139"/>
      <c r="BR31" s="139"/>
      <c r="BS31" s="139"/>
      <c r="BT31" s="139"/>
      <c r="BU31" s="139"/>
      <c r="BV31" s="139"/>
    </row>
    <row r="32" spans="1:74" s="5" customFormat="1" ht="4.5" customHeight="1" thickBot="1">
      <c r="A32" s="139"/>
      <c r="B32" s="664"/>
      <c r="C32" s="664"/>
      <c r="D32" s="664"/>
      <c r="E32" s="664"/>
      <c r="F32" s="664"/>
      <c r="G32" s="664"/>
      <c r="H32" s="664"/>
      <c r="I32" s="664"/>
      <c r="J32" s="664"/>
      <c r="K32" s="664"/>
      <c r="L32" s="664"/>
      <c r="M32" s="664"/>
      <c r="N32" s="664"/>
      <c r="O32" s="664"/>
      <c r="P32" s="664"/>
      <c r="Q32" s="664"/>
      <c r="R32" s="664"/>
      <c r="S32" s="664"/>
      <c r="T32" s="664"/>
      <c r="U32" s="664"/>
      <c r="V32" s="664"/>
      <c r="W32" s="664"/>
      <c r="X32" s="664"/>
      <c r="Y32" s="664"/>
      <c r="Z32" s="664"/>
      <c r="AA32" s="664"/>
      <c r="AB32" s="664"/>
      <c r="AC32" s="716"/>
      <c r="AD32" s="716"/>
      <c r="AE32" s="716"/>
      <c r="AF32" s="717"/>
      <c r="AG32" s="717"/>
      <c r="AH32" s="717"/>
      <c r="AI32" s="717"/>
      <c r="AJ32" s="717"/>
      <c r="AK32" s="717"/>
      <c r="AL32" s="664"/>
      <c r="AM32" s="664"/>
      <c r="AN32" s="717"/>
      <c r="AO32" s="717"/>
      <c r="AP32" s="717"/>
      <c r="AQ32" s="717"/>
      <c r="AR32" s="717"/>
      <c r="AS32" s="717"/>
      <c r="AU32" s="717"/>
      <c r="AV32" s="717"/>
      <c r="AW32" s="717"/>
      <c r="AX32" s="717"/>
      <c r="AY32" s="717"/>
      <c r="AZ32" s="717"/>
      <c r="BB32" s="708"/>
      <c r="BC32" s="708"/>
      <c r="BE32" s="6"/>
      <c r="BF32" s="6"/>
      <c r="BL32" s="167"/>
      <c r="BM32" s="139"/>
      <c r="BN32" s="139"/>
      <c r="BO32" s="139"/>
      <c r="BP32" s="139"/>
      <c r="BQ32" s="139"/>
      <c r="BR32" s="139"/>
      <c r="BS32" s="139"/>
      <c r="BT32" s="139"/>
      <c r="BU32" s="139"/>
      <c r="BV32" s="139"/>
    </row>
    <row r="33" spans="1:74" ht="20.25" customHeight="1">
      <c r="B33" s="709" t="s">
        <v>90</v>
      </c>
      <c r="C33" s="710"/>
      <c r="D33" s="710"/>
      <c r="E33" s="710"/>
      <c r="F33" s="710"/>
      <c r="G33" s="710"/>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0"/>
      <c r="AY33" s="710"/>
      <c r="AZ33" s="710"/>
      <c r="BA33" s="710"/>
      <c r="BB33" s="710"/>
      <c r="BC33" s="711"/>
    </row>
    <row r="34" spans="1:74" s="5" customFormat="1" ht="24" customHeight="1">
      <c r="A34" s="139"/>
      <c r="B34" s="696" t="s">
        <v>80</v>
      </c>
      <c r="C34" s="538"/>
      <c r="D34" s="538"/>
      <c r="E34" s="538"/>
      <c r="F34" s="538"/>
      <c r="G34" s="538"/>
      <c r="H34" s="641"/>
      <c r="I34" s="697"/>
      <c r="J34" s="698"/>
      <c r="K34" s="698"/>
      <c r="L34" s="698"/>
      <c r="M34" s="698"/>
      <c r="N34" s="698"/>
      <c r="O34" s="698"/>
      <c r="P34" s="698"/>
      <c r="Q34" s="698"/>
      <c r="R34" s="698"/>
      <c r="S34" s="627" t="s">
        <v>81</v>
      </c>
      <c r="T34" s="627"/>
      <c r="U34" s="627"/>
      <c r="V34" s="698"/>
      <c r="W34" s="698"/>
      <c r="X34" s="698"/>
      <c r="Y34" s="698"/>
      <c r="Z34" s="698"/>
      <c r="AA34" s="698"/>
      <c r="AB34" s="698"/>
      <c r="AC34" s="698"/>
      <c r="AD34" s="698"/>
      <c r="AE34" s="699"/>
      <c r="AF34" s="700" t="s">
        <v>82</v>
      </c>
      <c r="AG34" s="538"/>
      <c r="AH34" s="538"/>
      <c r="AI34" s="538"/>
      <c r="AJ34" s="538"/>
      <c r="AK34" s="538"/>
      <c r="AL34" s="641"/>
      <c r="AM34" s="701" t="str">
        <f>IF(OR(I34="",V34=""),"",IFERROR(BI34,""))</f>
        <v/>
      </c>
      <c r="AN34" s="702"/>
      <c r="AO34" s="702"/>
      <c r="AP34" s="702"/>
      <c r="AQ34" s="702"/>
      <c r="AR34" s="702"/>
      <c r="AS34" s="538" t="s">
        <v>10</v>
      </c>
      <c r="AT34" s="538"/>
      <c r="AU34" s="538"/>
      <c r="AV34" s="702" t="str">
        <f>IF(OR(I34="",V34=""),"",IFERROR(BJ34,""))</f>
        <v/>
      </c>
      <c r="AW34" s="702"/>
      <c r="AX34" s="702"/>
      <c r="AY34" s="702"/>
      <c r="AZ34" s="702"/>
      <c r="BA34" s="538" t="s">
        <v>21</v>
      </c>
      <c r="BB34" s="538"/>
      <c r="BC34" s="703"/>
      <c r="BE34" s="6">
        <f>DATE(YEAR(I34),MONTH(I34),1)</f>
        <v>1</v>
      </c>
      <c r="BF34" s="6">
        <f>DATE(YEAR(V34),MONTH(V34),1)</f>
        <v>1</v>
      </c>
      <c r="BG34" s="5">
        <f>IF(I34="",0,IFERROR(DATEDIF(BE34,BF34,"m"),0))</f>
        <v>0</v>
      </c>
      <c r="BH34" s="5">
        <f>IF(BG34=0,0,1)</f>
        <v>0</v>
      </c>
      <c r="BI34">
        <f>ROUNDDOWN((BG34+BH34)/12,0)</f>
        <v>0</v>
      </c>
      <c r="BJ34">
        <f>BG34+BH34-12*BI34</f>
        <v>0</v>
      </c>
      <c r="BL34" s="705" t="str">
        <f>IF(BD37&gt;0,"班長の就労期間が重複している箇所があります。古い順に重複しないよう入力してください。","")</f>
        <v/>
      </c>
      <c r="BM34" s="140"/>
      <c r="BN34" s="140"/>
      <c r="BO34" s="140"/>
      <c r="BP34" s="139"/>
      <c r="BQ34" s="139"/>
      <c r="BR34" s="139"/>
      <c r="BS34" s="139"/>
      <c r="BT34" s="139"/>
      <c r="BU34" s="139"/>
      <c r="BV34" s="139"/>
    </row>
    <row r="35" spans="1:74" s="5" customFormat="1" ht="24" customHeight="1">
      <c r="A35" s="139"/>
      <c r="B35" s="696" t="s">
        <v>83</v>
      </c>
      <c r="C35" s="538"/>
      <c r="D35" s="538"/>
      <c r="E35" s="538"/>
      <c r="F35" s="538"/>
      <c r="G35" s="538"/>
      <c r="H35" s="641"/>
      <c r="I35" s="697"/>
      <c r="J35" s="698"/>
      <c r="K35" s="698"/>
      <c r="L35" s="698"/>
      <c r="M35" s="698"/>
      <c r="N35" s="698"/>
      <c r="O35" s="698"/>
      <c r="P35" s="698"/>
      <c r="Q35" s="698"/>
      <c r="R35" s="698"/>
      <c r="S35" s="627" t="s">
        <v>81</v>
      </c>
      <c r="T35" s="627"/>
      <c r="U35" s="627"/>
      <c r="V35" s="698"/>
      <c r="W35" s="698"/>
      <c r="X35" s="698"/>
      <c r="Y35" s="698"/>
      <c r="Z35" s="698"/>
      <c r="AA35" s="698"/>
      <c r="AB35" s="698"/>
      <c r="AC35" s="698"/>
      <c r="AD35" s="698"/>
      <c r="AE35" s="699"/>
      <c r="AF35" s="700" t="s">
        <v>84</v>
      </c>
      <c r="AG35" s="538"/>
      <c r="AH35" s="538"/>
      <c r="AI35" s="538"/>
      <c r="AJ35" s="538"/>
      <c r="AK35" s="538"/>
      <c r="AL35" s="641"/>
      <c r="AM35" s="701" t="str">
        <f>IF(OR(I35="",V35=""),"",IFERROR(BI35,""))</f>
        <v/>
      </c>
      <c r="AN35" s="702"/>
      <c r="AO35" s="702"/>
      <c r="AP35" s="702"/>
      <c r="AQ35" s="702"/>
      <c r="AR35" s="702"/>
      <c r="AS35" s="538" t="s">
        <v>10</v>
      </c>
      <c r="AT35" s="538"/>
      <c r="AU35" s="538"/>
      <c r="AV35" s="702" t="str">
        <f>IF(OR(I35="",V35=""),"",IFERROR(BJ35,""))</f>
        <v/>
      </c>
      <c r="AW35" s="702"/>
      <c r="AX35" s="702"/>
      <c r="AY35" s="702"/>
      <c r="AZ35" s="702"/>
      <c r="BA35" s="538" t="s">
        <v>21</v>
      </c>
      <c r="BB35" s="538"/>
      <c r="BC35" s="703"/>
      <c r="BD35" s="5" t="str">
        <f>IF(I35="","",IF(I35&lt;V34,"重複",""))</f>
        <v/>
      </c>
      <c r="BE35" s="6">
        <f>DATE(YEAR(I35),MONTH(I35),1)</f>
        <v>1</v>
      </c>
      <c r="BF35" s="6">
        <f>DATE(YEAR(V35),MONTH(V35),1)</f>
        <v>1</v>
      </c>
      <c r="BG35" s="5">
        <f>IF(I35="",0,IFERROR(DATEDIF(BE35,BF35,"m"),0))</f>
        <v>0</v>
      </c>
      <c r="BH35" s="5">
        <f>IF(BG35=0,0,1)</f>
        <v>0</v>
      </c>
      <c r="BI35">
        <f>ROUNDDOWN((BG35+BH35)/12,0)</f>
        <v>0</v>
      </c>
      <c r="BJ35">
        <f>BG35+BH35-12*BI35</f>
        <v>0</v>
      </c>
      <c r="BL35" s="705"/>
      <c r="BM35" s="139"/>
      <c r="BN35" s="140"/>
      <c r="BO35" s="140"/>
      <c r="BP35" s="139"/>
      <c r="BQ35" s="139"/>
      <c r="BR35" s="139"/>
      <c r="BS35" s="139"/>
      <c r="BT35" s="139"/>
      <c r="BU35" s="139"/>
      <c r="BV35" s="139"/>
    </row>
    <row r="36" spans="1:74" s="5" customFormat="1" ht="24" customHeight="1" thickBot="1">
      <c r="A36" s="139"/>
      <c r="B36" s="692" t="s">
        <v>85</v>
      </c>
      <c r="C36" s="690"/>
      <c r="D36" s="690"/>
      <c r="E36" s="690"/>
      <c r="F36" s="690"/>
      <c r="G36" s="690"/>
      <c r="H36" s="693"/>
      <c r="I36" s="694"/>
      <c r="J36" s="695"/>
      <c r="K36" s="695"/>
      <c r="L36" s="695"/>
      <c r="M36" s="695"/>
      <c r="N36" s="695"/>
      <c r="O36" s="695"/>
      <c r="P36" s="695"/>
      <c r="Q36" s="695"/>
      <c r="R36" s="695"/>
      <c r="S36" s="690" t="s">
        <v>81</v>
      </c>
      <c r="T36" s="690"/>
      <c r="U36" s="690"/>
      <c r="V36" s="698"/>
      <c r="W36" s="698"/>
      <c r="X36" s="698"/>
      <c r="Y36" s="698"/>
      <c r="Z36" s="698"/>
      <c r="AA36" s="698"/>
      <c r="AB36" s="698"/>
      <c r="AC36" s="698"/>
      <c r="AD36" s="698"/>
      <c r="AE36" s="699"/>
      <c r="AF36" s="626" t="s">
        <v>86</v>
      </c>
      <c r="AG36" s="627"/>
      <c r="AH36" s="627"/>
      <c r="AI36" s="627"/>
      <c r="AJ36" s="627"/>
      <c r="AK36" s="627"/>
      <c r="AL36" s="629"/>
      <c r="AM36" s="701" t="str">
        <f>IF(OR(I36="",V36=""),"",IFERROR(BI36,""))</f>
        <v/>
      </c>
      <c r="AN36" s="702"/>
      <c r="AO36" s="702"/>
      <c r="AP36" s="702"/>
      <c r="AQ36" s="702"/>
      <c r="AR36" s="702"/>
      <c r="AS36" s="627" t="s">
        <v>10</v>
      </c>
      <c r="AT36" s="627"/>
      <c r="AU36" s="627"/>
      <c r="AV36" s="702" t="str">
        <f>IF(OR(I36="",V36=""),"",IFERROR(BJ36,""))</f>
        <v/>
      </c>
      <c r="AW36" s="702"/>
      <c r="AX36" s="702"/>
      <c r="AY36" s="702"/>
      <c r="AZ36" s="702"/>
      <c r="BA36" s="627" t="s">
        <v>21</v>
      </c>
      <c r="BB36" s="627"/>
      <c r="BC36" s="704"/>
      <c r="BD36" s="5" t="str">
        <f>IF(I36="","",IF(I36&lt;V35,"重複",""))</f>
        <v/>
      </c>
      <c r="BE36" s="6">
        <f>DATE(YEAR(I36),MONTH(I36),1)</f>
        <v>1</v>
      </c>
      <c r="BF36" s="6">
        <f>DATE(YEAR(V36),MONTH(V36),1)</f>
        <v>1</v>
      </c>
      <c r="BG36" s="5">
        <f>IF(I36="",0,IFERROR(DATEDIF(BE36,BF36,"m"),0))</f>
        <v>0</v>
      </c>
      <c r="BH36" s="5">
        <f>IF(BG36=0,0,1)</f>
        <v>0</v>
      </c>
      <c r="BI36">
        <f>ROUNDDOWN((BG36+BH36)/12,0)</f>
        <v>0</v>
      </c>
      <c r="BJ36">
        <f>BG36+BH36-12*BI36</f>
        <v>0</v>
      </c>
      <c r="BL36" s="705"/>
      <c r="BM36" s="139"/>
      <c r="BN36" s="139"/>
      <c r="BO36" s="140"/>
      <c r="BP36" s="139"/>
      <c r="BQ36" s="139"/>
      <c r="BR36" s="139"/>
      <c r="BS36" s="139"/>
      <c r="BT36" s="139"/>
      <c r="BU36" s="139"/>
      <c r="BV36" s="139"/>
    </row>
    <row r="37" spans="1:74" s="5" customFormat="1" ht="24" customHeight="1" thickBot="1">
      <c r="A37" s="139"/>
      <c r="B37" s="683"/>
      <c r="C37" s="683"/>
      <c r="D37" s="683"/>
      <c r="E37" s="683"/>
      <c r="F37" s="683"/>
      <c r="G37" s="683"/>
      <c r="H37" s="683"/>
      <c r="I37" s="683"/>
      <c r="J37" s="683"/>
      <c r="K37" s="683"/>
      <c r="L37" s="683"/>
      <c r="M37" s="683"/>
      <c r="N37" s="683"/>
      <c r="O37" s="683"/>
      <c r="P37" s="683"/>
      <c r="Q37" s="683"/>
      <c r="R37" s="683"/>
      <c r="S37" s="683"/>
      <c r="T37" s="683"/>
      <c r="U37" s="684"/>
      <c r="V37" s="685" t="s">
        <v>91</v>
      </c>
      <c r="W37" s="686"/>
      <c r="X37" s="686"/>
      <c r="Y37" s="686"/>
      <c r="Z37" s="686"/>
      <c r="AA37" s="686"/>
      <c r="AB37" s="686"/>
      <c r="AC37" s="686"/>
      <c r="AD37" s="686"/>
      <c r="AE37" s="686"/>
      <c r="AF37" s="686"/>
      <c r="AG37" s="686"/>
      <c r="AH37" s="686"/>
      <c r="AI37" s="686"/>
      <c r="AJ37" s="686"/>
      <c r="AK37" s="686"/>
      <c r="AL37" s="687"/>
      <c r="AM37" s="688" t="str">
        <f>IF(AND(AM34="",AM35="",AM36=""),"",IFERROR(BI37,""))</f>
        <v/>
      </c>
      <c r="AN37" s="689"/>
      <c r="AO37" s="689"/>
      <c r="AP37" s="689"/>
      <c r="AQ37" s="689"/>
      <c r="AR37" s="689"/>
      <c r="AS37" s="690" t="s">
        <v>10</v>
      </c>
      <c r="AT37" s="690"/>
      <c r="AU37" s="690"/>
      <c r="AV37" s="689" t="str">
        <f>IF(AND(AV34="",AV35="",AV36=""),"",IFERROR(BJ37,""))</f>
        <v/>
      </c>
      <c r="AW37" s="689"/>
      <c r="AX37" s="689"/>
      <c r="AY37" s="689"/>
      <c r="AZ37" s="689"/>
      <c r="BA37" s="690" t="s">
        <v>21</v>
      </c>
      <c r="BB37" s="690"/>
      <c r="BC37" s="691"/>
      <c r="BD37" s="5">
        <f>COUNTIF(BD34:BD36,"重複")</f>
        <v>0</v>
      </c>
      <c r="BE37" s="6"/>
      <c r="BF37" s="6"/>
      <c r="BG37" s="5">
        <f>SUM(BG34:BG36)</f>
        <v>0</v>
      </c>
      <c r="BH37" s="5">
        <f>SUM(BH34:BH36)</f>
        <v>0</v>
      </c>
      <c r="BI37">
        <f>ROUNDDOWN((BG37+BH37)/12,0)</f>
        <v>0</v>
      </c>
      <c r="BJ37">
        <f>BG37+BH37-12*BI37</f>
        <v>0</v>
      </c>
      <c r="BK37" s="83">
        <f>BG37+BH37</f>
        <v>0</v>
      </c>
      <c r="BL37" s="167" t="str">
        <f>IF(BG37=0,"",IF(BK37=様式１!BH39,様式2!BE54,様式2!BE55))</f>
        <v/>
      </c>
      <c r="BM37" s="139"/>
      <c r="BN37" s="139"/>
      <c r="BO37" s="139"/>
      <c r="BP37" s="139"/>
      <c r="BQ37" s="139"/>
      <c r="BR37" s="139"/>
      <c r="BS37" s="139"/>
      <c r="BT37" s="139"/>
      <c r="BU37" s="139"/>
      <c r="BV37" s="139"/>
    </row>
    <row r="38" spans="1:74" s="5" customFormat="1" ht="4.5" customHeight="1">
      <c r="A38" s="139"/>
      <c r="B38" s="719"/>
      <c r="C38" s="719"/>
      <c r="D38" s="719"/>
      <c r="E38" s="719"/>
      <c r="F38" s="719"/>
      <c r="G38" s="719"/>
      <c r="H38" s="719"/>
      <c r="I38" s="719"/>
      <c r="J38" s="719"/>
      <c r="K38" s="719"/>
      <c r="L38" s="719"/>
      <c r="M38" s="719"/>
      <c r="N38" s="719"/>
      <c r="O38" s="719"/>
      <c r="P38" s="719"/>
      <c r="Q38" s="719"/>
      <c r="R38" s="719"/>
      <c r="S38" s="719"/>
      <c r="T38" s="719"/>
      <c r="U38" s="719"/>
      <c r="V38" s="719"/>
      <c r="W38" s="719"/>
      <c r="X38" s="719"/>
      <c r="Y38" s="719"/>
      <c r="Z38" s="719"/>
      <c r="AA38" s="719"/>
      <c r="AB38" s="719"/>
      <c r="AC38" s="720"/>
      <c r="AD38" s="720"/>
      <c r="AE38" s="720"/>
      <c r="AF38" s="721"/>
      <c r="AG38" s="721"/>
      <c r="AH38" s="721"/>
      <c r="AI38" s="721"/>
      <c r="AJ38" s="721"/>
      <c r="AK38" s="721"/>
      <c r="AL38" s="719"/>
      <c r="AM38" s="719"/>
      <c r="AN38" s="721"/>
      <c r="AO38" s="721"/>
      <c r="AP38" s="721"/>
      <c r="AQ38" s="721"/>
      <c r="AR38" s="721"/>
      <c r="AS38" s="721"/>
      <c r="AT38" s="139"/>
      <c r="AU38" s="721"/>
      <c r="AV38" s="721"/>
      <c r="AW38" s="721"/>
      <c r="AX38" s="721"/>
      <c r="AY38" s="721"/>
      <c r="AZ38" s="721"/>
      <c r="BA38" s="139"/>
      <c r="BB38" s="722"/>
      <c r="BC38" s="722"/>
      <c r="BE38" s="6"/>
      <c r="BF38" s="6"/>
      <c r="BL38" s="167"/>
      <c r="BM38" s="139"/>
      <c r="BN38" s="139"/>
      <c r="BO38" s="139"/>
      <c r="BP38" s="139"/>
      <c r="BQ38" s="139"/>
      <c r="BR38" s="139"/>
      <c r="BS38" s="139"/>
      <c r="BT38" s="139"/>
      <c r="BU38" s="139"/>
      <c r="BV38" s="139"/>
    </row>
    <row r="39" spans="1:74" ht="36.6" customHeight="1">
      <c r="B39" s="723" t="s">
        <v>689</v>
      </c>
      <c r="C39" s="723"/>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3"/>
      <c r="AY39" s="723"/>
      <c r="AZ39" s="723"/>
      <c r="BA39" s="723"/>
      <c r="BB39" s="723"/>
      <c r="BC39" s="723"/>
    </row>
    <row r="40" spans="1:74" ht="48.75" customHeight="1">
      <c r="B40" s="712" t="s">
        <v>692</v>
      </c>
      <c r="C40" s="712"/>
      <c r="D40" s="712"/>
      <c r="E40" s="712"/>
      <c r="F40" s="712"/>
      <c r="G40" s="712"/>
      <c r="H40" s="712"/>
      <c r="I40" s="712"/>
      <c r="J40" s="712"/>
      <c r="K40" s="712"/>
      <c r="L40" s="712"/>
      <c r="M40" s="712"/>
      <c r="N40" s="712"/>
      <c r="O40" s="712"/>
      <c r="P40" s="712"/>
      <c r="Q40" s="712"/>
      <c r="R40" s="712"/>
      <c r="S40" s="712"/>
      <c r="T40" s="712"/>
      <c r="U40" s="712"/>
      <c r="V40" s="712"/>
      <c r="W40" s="712"/>
      <c r="X40" s="712"/>
      <c r="Y40" s="712"/>
      <c r="Z40" s="712"/>
      <c r="AA40" s="712"/>
      <c r="AB40" s="712"/>
      <c r="AC40" s="712"/>
      <c r="AD40" s="712"/>
      <c r="AE40" s="712"/>
      <c r="AF40" s="712"/>
      <c r="AG40" s="712"/>
      <c r="AH40" s="712"/>
      <c r="AI40" s="712"/>
      <c r="AJ40" s="712"/>
      <c r="AK40" s="712"/>
      <c r="AL40" s="712"/>
      <c r="AM40" s="712"/>
      <c r="AN40" s="712"/>
      <c r="AO40" s="712"/>
      <c r="AP40" s="712"/>
      <c r="AQ40" s="712"/>
      <c r="AR40" s="712"/>
      <c r="AS40" s="712"/>
      <c r="AT40" s="712"/>
      <c r="AU40" s="712"/>
      <c r="AV40" s="712"/>
      <c r="AW40" s="712"/>
      <c r="AX40" s="712"/>
      <c r="AY40" s="712"/>
      <c r="AZ40" s="712"/>
      <c r="BA40" s="712"/>
      <c r="BB40" s="712"/>
      <c r="BC40" s="712"/>
    </row>
    <row r="41" spans="1:74" ht="6" customHeight="1">
      <c r="B41" s="383"/>
      <c r="C41" s="383"/>
      <c r="D41" s="383"/>
      <c r="E41" s="383"/>
      <c r="F41" s="383"/>
      <c r="G41" s="383"/>
      <c r="H41" s="383"/>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383"/>
      <c r="AO41" s="383"/>
      <c r="AP41" s="383"/>
      <c r="AQ41" s="383"/>
      <c r="AR41" s="383"/>
      <c r="AS41" s="383"/>
      <c r="AT41" s="383"/>
      <c r="AU41" s="383"/>
      <c r="AV41" s="383"/>
      <c r="AW41" s="383"/>
      <c r="AX41" s="383"/>
      <c r="AY41" s="383"/>
      <c r="AZ41" s="383"/>
      <c r="BA41" s="383"/>
      <c r="BB41" s="383"/>
      <c r="BC41" s="383"/>
    </row>
    <row r="42" spans="1:74">
      <c r="B42" s="713" t="s">
        <v>587</v>
      </c>
      <c r="C42" s="714"/>
      <c r="D42" s="714"/>
      <c r="E42" s="714"/>
      <c r="F42" s="714"/>
      <c r="G42" s="715"/>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row>
    <row r="43" spans="1:74" ht="6.75" customHeight="1">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row>
    <row r="44" spans="1:74" s="79" customFormat="1" ht="54" customHeight="1">
      <c r="A44" s="141"/>
      <c r="B44" s="718" t="s">
        <v>592</v>
      </c>
      <c r="C44" s="718"/>
      <c r="D44" s="718"/>
      <c r="E44" s="718"/>
      <c r="F44" s="718"/>
      <c r="G44" s="718"/>
      <c r="H44" s="718"/>
      <c r="I44" s="718"/>
      <c r="J44" s="718"/>
      <c r="K44" s="718"/>
      <c r="L44" s="718"/>
      <c r="M44" s="718"/>
      <c r="N44" s="718"/>
      <c r="O44" s="718"/>
      <c r="P44" s="718"/>
      <c r="Q44" s="718"/>
      <c r="R44" s="718"/>
      <c r="S44" s="718"/>
      <c r="T44" s="718"/>
      <c r="U44" s="718"/>
      <c r="V44" s="718"/>
      <c r="W44" s="718"/>
      <c r="X44" s="718"/>
      <c r="Y44" s="718"/>
      <c r="Z44" s="718"/>
      <c r="AA44" s="718"/>
      <c r="AB44" s="718"/>
      <c r="AC44" s="718"/>
      <c r="AD44" s="718"/>
      <c r="AE44" s="718"/>
      <c r="AF44" s="718"/>
      <c r="AG44" s="718"/>
      <c r="AH44" s="718"/>
      <c r="AI44" s="718"/>
      <c r="AJ44" s="718"/>
      <c r="AK44" s="718"/>
      <c r="AL44" s="718"/>
      <c r="AM44" s="718"/>
      <c r="AN44" s="718"/>
      <c r="AO44" s="718"/>
      <c r="AP44" s="718"/>
      <c r="AQ44" s="718"/>
      <c r="AR44" s="718"/>
      <c r="AS44" s="718"/>
      <c r="AT44" s="718"/>
      <c r="AU44" s="718"/>
      <c r="AV44" s="718"/>
      <c r="AW44" s="718"/>
      <c r="AX44" s="718"/>
      <c r="AY44" s="718"/>
      <c r="AZ44" s="718"/>
      <c r="BA44" s="718"/>
      <c r="BB44" s="718"/>
      <c r="BC44" s="718"/>
      <c r="BL44" s="169"/>
      <c r="BM44" s="141"/>
      <c r="BN44" s="141"/>
      <c r="BO44" s="141"/>
      <c r="BP44" s="141"/>
      <c r="BQ44" s="141"/>
      <c r="BR44" s="141"/>
      <c r="BS44" s="141"/>
      <c r="BT44" s="141"/>
      <c r="BU44" s="141"/>
      <c r="BV44" s="141"/>
    </row>
    <row r="45" spans="1:74" ht="2.4500000000000002" customHeight="1" thickBot="1">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row>
    <row r="46" spans="1:74" ht="35.25" customHeight="1" thickBot="1">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746" t="s">
        <v>94</v>
      </c>
      <c r="AD46" s="747"/>
      <c r="AE46" s="747"/>
      <c r="AF46" s="747"/>
      <c r="AG46" s="747"/>
      <c r="AH46" s="747"/>
      <c r="AI46" s="747"/>
      <c r="AJ46" s="747"/>
      <c r="AK46" s="748"/>
      <c r="AL46" s="332"/>
      <c r="AM46" s="333"/>
      <c r="AN46" s="333"/>
      <c r="AO46" s="333"/>
      <c r="AP46" s="333"/>
      <c r="AQ46" s="333"/>
      <c r="AR46" s="333"/>
      <c r="AS46" s="333"/>
      <c r="AT46" s="333"/>
      <c r="AU46" s="333"/>
      <c r="AV46" s="333"/>
      <c r="AW46" s="333"/>
      <c r="AX46" s="333"/>
      <c r="AY46" s="333"/>
      <c r="AZ46" s="336"/>
      <c r="BA46" s="402" t="s">
        <v>25</v>
      </c>
      <c r="BB46" s="334"/>
      <c r="BC46" s="335"/>
    </row>
    <row r="47" spans="1:74" ht="10.5" customHeight="1"/>
    <row r="50" spans="57:57">
      <c r="BE50" t="s">
        <v>95</v>
      </c>
    </row>
    <row r="51" spans="57:57">
      <c r="BE51" t="s">
        <v>137</v>
      </c>
    </row>
    <row r="52" spans="57:57">
      <c r="BE52" t="s">
        <v>97</v>
      </c>
    </row>
    <row r="53" spans="57:57">
      <c r="BE53" t="s">
        <v>138</v>
      </c>
    </row>
    <row r="54" spans="57:57">
      <c r="BE54" t="s">
        <v>96</v>
      </c>
    </row>
    <row r="55" spans="57:57">
      <c r="BE55" t="s">
        <v>139</v>
      </c>
    </row>
  </sheetData>
  <sheetProtection sheet="1" formatCells="0" selectLockedCells="1"/>
  <mergeCells count="167">
    <mergeCell ref="B13:F13"/>
    <mergeCell ref="H13:AW13"/>
    <mergeCell ref="H14:AB14"/>
    <mergeCell ref="B15:BC15"/>
    <mergeCell ref="B16:H16"/>
    <mergeCell ref="I16:AG16"/>
    <mergeCell ref="B12:F12"/>
    <mergeCell ref="H12:I12"/>
    <mergeCell ref="J12:Z12"/>
    <mergeCell ref="AA12:AB12"/>
    <mergeCell ref="AD12:AH12"/>
    <mergeCell ref="AJ12:AW12"/>
    <mergeCell ref="AC46:AK46"/>
    <mergeCell ref="AW4:BC4"/>
    <mergeCell ref="B10:I10"/>
    <mergeCell ref="B11:F11"/>
    <mergeCell ref="H11:X11"/>
    <mergeCell ref="Y11:AB11"/>
    <mergeCell ref="AD11:AH11"/>
    <mergeCell ref="AJ11:AW11"/>
    <mergeCell ref="B5:BC5"/>
    <mergeCell ref="B7:BC7"/>
    <mergeCell ref="AR9:AS9"/>
    <mergeCell ref="AT9:AV9"/>
    <mergeCell ref="AW9:AX9"/>
    <mergeCell ref="AY9:BA9"/>
    <mergeCell ref="BB9:BC9"/>
    <mergeCell ref="AI9:AK9"/>
    <mergeCell ref="AL9:AQ9"/>
    <mergeCell ref="AV22:AZ22"/>
    <mergeCell ref="BA22:BC22"/>
    <mergeCell ref="B23:H23"/>
    <mergeCell ref="I23:R23"/>
    <mergeCell ref="S23:U23"/>
    <mergeCell ref="V23:AE23"/>
    <mergeCell ref="AX12:BC12"/>
    <mergeCell ref="I17:AG18"/>
    <mergeCell ref="AN18:BC19"/>
    <mergeCell ref="B19:H19"/>
    <mergeCell ref="B21:BC21"/>
    <mergeCell ref="B22:H22"/>
    <mergeCell ref="I22:R22"/>
    <mergeCell ref="S22:U22"/>
    <mergeCell ref="V22:AE22"/>
    <mergeCell ref="AF22:AL22"/>
    <mergeCell ref="AH16:AM19"/>
    <mergeCell ref="AN16:BC17"/>
    <mergeCell ref="B17:H18"/>
    <mergeCell ref="I19:AG19"/>
    <mergeCell ref="B24:H24"/>
    <mergeCell ref="I24:R24"/>
    <mergeCell ref="S24:U24"/>
    <mergeCell ref="V24:AE24"/>
    <mergeCell ref="AF24:AL24"/>
    <mergeCell ref="AM24:AR24"/>
    <mergeCell ref="AS24:AU24"/>
    <mergeCell ref="AM22:AR22"/>
    <mergeCell ref="AS22:AU22"/>
    <mergeCell ref="AF23:AL23"/>
    <mergeCell ref="AM23:AR23"/>
    <mergeCell ref="AV24:AZ24"/>
    <mergeCell ref="BA24:BC24"/>
    <mergeCell ref="V25:AL25"/>
    <mergeCell ref="AM25:AR25"/>
    <mergeCell ref="AS25:AU25"/>
    <mergeCell ref="AV25:AZ25"/>
    <mergeCell ref="BA25:BC25"/>
    <mergeCell ref="AS23:AU23"/>
    <mergeCell ref="AV23:AZ23"/>
    <mergeCell ref="BA23:BC23"/>
    <mergeCell ref="BB26:BC26"/>
    <mergeCell ref="B27:BC27"/>
    <mergeCell ref="B28:H28"/>
    <mergeCell ref="I28:R28"/>
    <mergeCell ref="S28:U28"/>
    <mergeCell ref="V28:AE28"/>
    <mergeCell ref="AF28:AL28"/>
    <mergeCell ref="AM28:AR28"/>
    <mergeCell ref="AS28:AU28"/>
    <mergeCell ref="AV28:AZ28"/>
    <mergeCell ref="B26:AB26"/>
    <mergeCell ref="AC26:AE26"/>
    <mergeCell ref="AF26:AK26"/>
    <mergeCell ref="AL26:AM26"/>
    <mergeCell ref="AN26:AS26"/>
    <mergeCell ref="AU26:AZ26"/>
    <mergeCell ref="BA28:BC28"/>
    <mergeCell ref="B29:H29"/>
    <mergeCell ref="I29:R29"/>
    <mergeCell ref="S29:U29"/>
    <mergeCell ref="V29:AE29"/>
    <mergeCell ref="AF29:AL29"/>
    <mergeCell ref="AM29:AR29"/>
    <mergeCell ref="AS29:AU29"/>
    <mergeCell ref="AV29:AZ29"/>
    <mergeCell ref="BA29:BC29"/>
    <mergeCell ref="AS30:AU30"/>
    <mergeCell ref="AV30:AZ30"/>
    <mergeCell ref="BA30:BC30"/>
    <mergeCell ref="V31:AL31"/>
    <mergeCell ref="AM31:AR31"/>
    <mergeCell ref="AS31:AU31"/>
    <mergeCell ref="AV31:AZ31"/>
    <mergeCell ref="BA31:BC31"/>
    <mergeCell ref="B30:H30"/>
    <mergeCell ref="I30:R30"/>
    <mergeCell ref="S30:U30"/>
    <mergeCell ref="V30:AE30"/>
    <mergeCell ref="AF30:AL30"/>
    <mergeCell ref="AM30:AR30"/>
    <mergeCell ref="B44:BC44"/>
    <mergeCell ref="B38:AB38"/>
    <mergeCell ref="AC38:AE38"/>
    <mergeCell ref="AF38:AK38"/>
    <mergeCell ref="AL38:AM38"/>
    <mergeCell ref="AN38:AS38"/>
    <mergeCell ref="AU38:AZ38"/>
    <mergeCell ref="BB38:BC38"/>
    <mergeCell ref="B39:BC39"/>
    <mergeCell ref="BL22:BL24"/>
    <mergeCell ref="BL28:BL30"/>
    <mergeCell ref="BL34:BL36"/>
    <mergeCell ref="B31:U31"/>
    <mergeCell ref="B25:U25"/>
    <mergeCell ref="BB32:BC32"/>
    <mergeCell ref="B33:BC33"/>
    <mergeCell ref="B40:BC40"/>
    <mergeCell ref="B42:G42"/>
    <mergeCell ref="B34:H34"/>
    <mergeCell ref="I34:R34"/>
    <mergeCell ref="S34:U34"/>
    <mergeCell ref="V34:AE34"/>
    <mergeCell ref="AF34:AL34"/>
    <mergeCell ref="AM34:AR34"/>
    <mergeCell ref="AS34:AU34"/>
    <mergeCell ref="AV34:AZ34"/>
    <mergeCell ref="B32:AB32"/>
    <mergeCell ref="AC32:AE32"/>
    <mergeCell ref="AF32:AK32"/>
    <mergeCell ref="AL32:AM32"/>
    <mergeCell ref="AN32:AS32"/>
    <mergeCell ref="AU32:AZ32"/>
    <mergeCell ref="BA34:BC34"/>
    <mergeCell ref="B37:U37"/>
    <mergeCell ref="V37:AL37"/>
    <mergeCell ref="AM37:AR37"/>
    <mergeCell ref="AS37:AU37"/>
    <mergeCell ref="AV37:AZ37"/>
    <mergeCell ref="BA37:BC37"/>
    <mergeCell ref="B36:H36"/>
    <mergeCell ref="I36:R36"/>
    <mergeCell ref="B35:H35"/>
    <mergeCell ref="I35:R35"/>
    <mergeCell ref="S35:U35"/>
    <mergeCell ref="V35:AE35"/>
    <mergeCell ref="AF35:AL35"/>
    <mergeCell ref="AM35:AR35"/>
    <mergeCell ref="AS35:AU35"/>
    <mergeCell ref="AV35:AZ35"/>
    <mergeCell ref="BA35:BC35"/>
    <mergeCell ref="S36:U36"/>
    <mergeCell ref="V36:AE36"/>
    <mergeCell ref="AF36:AL36"/>
    <mergeCell ref="AM36:AR36"/>
    <mergeCell ref="AS36:AU36"/>
    <mergeCell ref="AV36:AZ36"/>
    <mergeCell ref="BA36:BC36"/>
  </mergeCells>
  <phoneticPr fontId="1"/>
  <conditionalFormatting sqref="I16:I17">
    <cfRule type="expression" dxfId="40" priority="15" stopIfTrue="1">
      <formula>I16&lt;&gt;""</formula>
    </cfRule>
  </conditionalFormatting>
  <conditionalFormatting sqref="I19">
    <cfRule type="expression" dxfId="39" priority="7" stopIfTrue="1">
      <formula>I19&lt;&gt;""</formula>
    </cfRule>
  </conditionalFormatting>
  <conditionalFormatting sqref="I22:I24 I28:I30 I34:I36 H11 AJ11:AJ12 J12 H13 V22:V24 AV22:AV24 AM22:AM25 V28:V30 AV28:AV30 AM28:AM31 V34:V36 AV34:AV36 AM34:AM37">
    <cfRule type="expression" dxfId="38" priority="16">
      <formula>H11&lt;&gt;""</formula>
    </cfRule>
  </conditionalFormatting>
  <conditionalFormatting sqref="I23:R24 I29:R30 I35:R36">
    <cfRule type="expression" dxfId="37" priority="4">
      <formula>$BD23="重複"</formula>
    </cfRule>
  </conditionalFormatting>
  <conditionalFormatting sqref="I28:R28">
    <cfRule type="expression" dxfId="36" priority="3">
      <formula>$B$31&lt;&gt;""</formula>
    </cfRule>
  </conditionalFormatting>
  <conditionalFormatting sqref="AL9:AQ9">
    <cfRule type="notContainsBlanks" dxfId="35" priority="42">
      <formula>LEN(TRIM(AL9))&gt;0</formula>
    </cfRule>
  </conditionalFormatting>
  <conditionalFormatting sqref="AT9 AY9">
    <cfRule type="expression" dxfId="34" priority="2" stopIfTrue="1">
      <formula>AT9&lt;&gt;""</formula>
    </cfRule>
  </conditionalFormatting>
  <conditionalFormatting sqref="BL19 BL31:BP31">
    <cfRule type="containsText" dxfId="33" priority="13" operator="containsText" text="ません">
      <formula>NOT(ISERROR(SEARCH("ません",BL19)))</formula>
    </cfRule>
  </conditionalFormatting>
  <conditionalFormatting sqref="BL25:BP25">
    <cfRule type="containsText" dxfId="32" priority="14" operator="containsText" text="ません">
      <formula>NOT(ISERROR(SEARCH("ません",BL25)))</formula>
    </cfRule>
  </conditionalFormatting>
  <conditionalFormatting sqref="BL37:BP37">
    <cfRule type="containsText" dxfId="31" priority="12" operator="containsText" text="ません">
      <formula>NOT(ISERROR(SEARCH("ません",BL37)))</formula>
    </cfRule>
  </conditionalFormatting>
  <dataValidations xWindow="351" yWindow="846" count="6">
    <dataValidation operator="equal" allowBlank="1" showInputMessage="1" showErrorMessage="1" error="「技能者ID」は半角数字（4桁-4桁-4桁）で入力してください" sqref="I19:P19" xr:uid="{A7E62AE6-150F-41FA-BD5F-966736A1438C}"/>
    <dataValidation operator="equal" allowBlank="1" showInputMessage="1" showErrorMessage="1" sqref="J12:Z12" xr:uid="{F0D5A6CE-325E-47A2-9D35-77A2C6E093A9}"/>
    <dataValidation imeMode="on" allowBlank="1" showInputMessage="1" showErrorMessage="1" sqref="H11:X11 AJ11:AW12 H13:AW13" xr:uid="{4514F5C9-8927-4710-B27B-6DF1AB2B13DC}"/>
    <dataValidation type="date" operator="greaterThanOrEqual" allowBlank="1" showInputMessage="1" showErrorMessage="1" error="西暦で「年月」を入力してください_x000a_（例）「平成25年4月」の場合_x000a_　　　　→　「2013/4」と入力" prompt="西暦で「年月」を入力してください_x000a_（例）「平成25年4月」の場合_x000a_　　　　→　「2013/4」と入力" sqref="I22:R24 I28:R30 I34:R36" xr:uid="{0D61CE12-240C-4167-BB60-65588C8BA0E1}">
      <formula1>18264</formula1>
    </dataValidation>
    <dataValidation imeMode="halfAlpha" allowBlank="1" showInputMessage="1" showErrorMessage="1" sqref="AY9:BA9 AT9:AV9" xr:uid="{74B8028A-2A92-47B4-A5B0-B458FD6EF49E}"/>
    <dataValidation type="date" operator="lessThanOrEqual" allowBlank="1" showInputMessage="1" showErrorMessage="1" error="この「経歴証明」では令和6（2024）年3月末までの期間のみ証明が可能です。" promptTitle="経歴証明上の就労期間の終期" prompt="西暦で「年月」を入力してください_x000a_（例）「令和6年3月」の場合_x000a_　　　　→　「2024/3」と入力" sqref="V22:AE24 V28:AE30 V34:AE36" xr:uid="{EF67B34C-5262-44BD-B9F5-F5B98DFCE9CA}">
      <formula1>45382</formula1>
    </dataValidation>
  </dataValidations>
  <printOptions horizontalCentered="1"/>
  <pageMargins left="0.51181102362204722" right="0.51181102362204722" top="0.55118110236220474" bottom="0.35433070866141736" header="0.31496062992125984" footer="0.31496062992125984"/>
  <pageSetup paperSize="9" scale="91" orientation="portrait" cellComments="asDisplayed"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33BFC-1C78-4DC2-A663-28F8FBF4D3E3}">
  <sheetPr codeName="Sheet15">
    <pageSetUpPr fitToPage="1"/>
  </sheetPr>
  <dimension ref="A1:CZ43"/>
  <sheetViews>
    <sheetView topLeftCell="A3" zoomScale="90" zoomScaleNormal="90" workbookViewId="0">
      <selection activeCell="S23" sqref="S23:AE23"/>
    </sheetView>
  </sheetViews>
  <sheetFormatPr defaultRowHeight="18.75" outlineLevelRow="1" outlineLevelCol="1"/>
  <cols>
    <col min="1" max="1" width="35" style="137" customWidth="1"/>
    <col min="2" max="4" width="2.125" customWidth="1"/>
    <col min="5" max="5" width="2.5" customWidth="1"/>
    <col min="6" max="6" width="2.625" customWidth="1"/>
    <col min="7" max="34" width="1.625" customWidth="1"/>
    <col min="35" max="35" width="1.875" customWidth="1"/>
    <col min="36" max="54" width="1.625" customWidth="1"/>
    <col min="55" max="55" width="2.25" customWidth="1"/>
    <col min="56" max="56" width="4.5" hidden="1" customWidth="1" outlineLevel="1"/>
    <col min="57" max="58" width="9.25" hidden="1" customWidth="1" outlineLevel="1"/>
    <col min="59" max="59" width="6.75" hidden="1" customWidth="1" outlineLevel="1"/>
    <col min="60" max="60" width="4.25" hidden="1" customWidth="1" outlineLevel="1"/>
    <col min="61" max="61" width="5.75" hidden="1" customWidth="1" outlineLevel="1"/>
    <col min="62" max="62" width="5.5" hidden="1" customWidth="1" outlineLevel="1"/>
    <col min="63" max="63" width="6.25" hidden="1" customWidth="1" outlineLevel="1"/>
    <col min="64" max="64" width="21.375" style="167" customWidth="1" collapsed="1"/>
    <col min="65" max="65" width="17.875" style="137" customWidth="1"/>
    <col min="66" max="74" width="9" style="137"/>
    <col min="81" max="104" width="9.75" customWidth="1"/>
  </cols>
  <sheetData>
    <row r="1" spans="1:104" ht="35.25" hidden="1" customHeight="1" outlineLevel="1" thickTop="1" thickBot="1">
      <c r="BX1" s="226"/>
      <c r="BY1" s="226"/>
      <c r="BZ1" s="226"/>
      <c r="CA1" s="226"/>
      <c r="CB1" s="226"/>
      <c r="CC1" s="226"/>
      <c r="CD1" s="226"/>
      <c r="CE1" s="226"/>
      <c r="CF1" s="226"/>
      <c r="CG1" s="226"/>
      <c r="CH1" s="226"/>
      <c r="CI1" s="226"/>
      <c r="CJ1" s="226"/>
      <c r="CK1" s="226"/>
      <c r="CL1" s="226"/>
      <c r="CM1" s="226"/>
      <c r="CN1" s="226"/>
      <c r="CO1" s="408" t="s">
        <v>638</v>
      </c>
      <c r="CP1" s="408" t="s">
        <v>641</v>
      </c>
      <c r="CQ1" s="408" t="s">
        <v>639</v>
      </c>
      <c r="CR1" s="408" t="s">
        <v>642</v>
      </c>
      <c r="CS1" s="408" t="s">
        <v>640</v>
      </c>
      <c r="CT1" s="408" t="s">
        <v>643</v>
      </c>
      <c r="CU1" s="226"/>
      <c r="CV1" s="226"/>
      <c r="CW1" s="226"/>
      <c r="CX1" s="226"/>
      <c r="CY1" s="226"/>
      <c r="CZ1" s="226"/>
    </row>
    <row r="2" spans="1:104" ht="20.25" hidden="1" outlineLevel="1" thickTop="1" thickBot="1">
      <c r="BX2" s="226"/>
      <c r="BY2" s="230"/>
      <c r="BZ2" s="226"/>
      <c r="CA2" s="226"/>
      <c r="CB2" s="226"/>
      <c r="CC2" s="241"/>
      <c r="CD2" s="241"/>
      <c r="CE2" s="241"/>
      <c r="CF2" s="241"/>
      <c r="CG2" s="241"/>
      <c r="CH2" s="241"/>
      <c r="CI2" s="233"/>
      <c r="CJ2" s="233"/>
      <c r="CK2" s="241"/>
      <c r="CL2" s="241"/>
      <c r="CM2" s="241"/>
      <c r="CN2" s="241"/>
      <c r="CO2" s="226">
        <f>S23</f>
        <v>0</v>
      </c>
      <c r="CP2" s="409" t="str">
        <f>AK37</f>
        <v/>
      </c>
      <c r="CQ2" s="226">
        <f>S26</f>
        <v>0</v>
      </c>
      <c r="CR2" s="409" t="str">
        <f>AK39</f>
        <v/>
      </c>
      <c r="CS2" s="226">
        <f>S29</f>
        <v>0</v>
      </c>
      <c r="CT2" s="409" t="str">
        <f>AK41</f>
        <v/>
      </c>
      <c r="CU2" s="242"/>
      <c r="CV2" s="242"/>
      <c r="CW2" s="242"/>
      <c r="CX2" s="242"/>
      <c r="CY2" s="233"/>
      <c r="CZ2" s="233"/>
    </row>
    <row r="3" spans="1:104" ht="4.5" customHeight="1" collapsed="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row>
    <row r="4" spans="1:104" ht="18" customHeight="1" thickBot="1">
      <c r="B4" s="375" t="s">
        <v>683</v>
      </c>
      <c r="C4" s="376"/>
      <c r="D4" s="376"/>
      <c r="E4" s="376"/>
      <c r="F4" s="376"/>
      <c r="G4" s="376"/>
      <c r="H4" s="137"/>
      <c r="I4" s="137"/>
      <c r="J4" s="321"/>
      <c r="K4" s="137"/>
      <c r="L4" s="137"/>
      <c r="M4" s="137"/>
      <c r="N4" s="137"/>
      <c r="O4" s="137"/>
      <c r="P4" s="137"/>
      <c r="Q4" s="137"/>
      <c r="R4" s="137"/>
      <c r="S4" s="137"/>
      <c r="T4" s="137"/>
      <c r="U4" s="137"/>
      <c r="V4" s="137"/>
      <c r="W4" s="137"/>
      <c r="X4" s="137"/>
      <c r="Y4" s="137"/>
      <c r="Z4" s="137"/>
      <c r="AA4" s="137"/>
      <c r="AB4" s="137"/>
      <c r="AC4" s="137"/>
      <c r="AD4" s="137"/>
      <c r="AE4" s="137"/>
      <c r="AF4" s="137"/>
      <c r="AG4" s="137"/>
      <c r="AH4" s="377"/>
      <c r="AI4" s="377"/>
      <c r="AJ4" s="377"/>
      <c r="AK4" s="377"/>
      <c r="AL4" s="377"/>
      <c r="AM4" s="377"/>
      <c r="AN4" s="377"/>
      <c r="AO4" s="377"/>
      <c r="AP4" s="377"/>
      <c r="AQ4" s="436"/>
      <c r="AR4" s="437"/>
      <c r="AS4" s="437"/>
      <c r="AT4" s="437"/>
      <c r="AU4" s="437"/>
      <c r="AV4" s="437"/>
      <c r="AW4" s="819" t="str">
        <f>様式１!AW5</f>
        <v>Ver.260401</v>
      </c>
      <c r="AX4" s="819"/>
      <c r="AY4" s="819"/>
      <c r="AZ4" s="819"/>
      <c r="BA4" s="819"/>
      <c r="BB4" s="819"/>
      <c r="BC4" s="820"/>
      <c r="CO4" t="s">
        <v>637</v>
      </c>
    </row>
    <row r="5" spans="1:104" ht="50.1" customHeight="1" thickTop="1" thickBot="1">
      <c r="B5" s="821" t="s">
        <v>636</v>
      </c>
      <c r="C5" s="822"/>
      <c r="D5" s="822"/>
      <c r="E5" s="822"/>
      <c r="F5" s="822"/>
      <c r="G5" s="822"/>
      <c r="H5" s="822"/>
      <c r="I5" s="822"/>
      <c r="J5" s="822"/>
      <c r="K5" s="822"/>
      <c r="L5" s="822"/>
      <c r="M5" s="822"/>
      <c r="N5" s="822"/>
      <c r="O5" s="822"/>
      <c r="P5" s="822"/>
      <c r="Q5" s="822"/>
      <c r="R5" s="822"/>
      <c r="S5" s="822"/>
      <c r="T5" s="822"/>
      <c r="U5" s="822"/>
      <c r="V5" s="822"/>
      <c r="W5" s="822"/>
      <c r="X5" s="822"/>
      <c r="Y5" s="822"/>
      <c r="Z5" s="822"/>
      <c r="AA5" s="822"/>
      <c r="AB5" s="822"/>
      <c r="AC5" s="822"/>
      <c r="AD5" s="822"/>
      <c r="AE5" s="822"/>
      <c r="AF5" s="822"/>
      <c r="AG5" s="822"/>
      <c r="AH5" s="822"/>
      <c r="AI5" s="822"/>
      <c r="AJ5" s="822"/>
      <c r="AK5" s="822"/>
      <c r="AL5" s="822"/>
      <c r="AM5" s="822"/>
      <c r="AN5" s="822"/>
      <c r="AO5" s="822"/>
      <c r="AP5" s="822"/>
      <c r="AQ5" s="822"/>
      <c r="AR5" s="822"/>
      <c r="AS5" s="822"/>
      <c r="AT5" s="822"/>
      <c r="AU5" s="822"/>
      <c r="AV5" s="822"/>
      <c r="AW5" s="822"/>
      <c r="AX5" s="822"/>
      <c r="AY5" s="822"/>
      <c r="AZ5" s="822"/>
      <c r="BA5" s="822"/>
      <c r="BB5" s="822"/>
      <c r="BC5" s="822"/>
      <c r="CO5" s="226" t="s">
        <v>403</v>
      </c>
      <c r="CP5" s="226" t="s">
        <v>349</v>
      </c>
      <c r="CQ5" s="226" t="s">
        <v>306</v>
      </c>
      <c r="CR5" s="226" t="s">
        <v>307</v>
      </c>
      <c r="CS5" s="226" t="s">
        <v>308</v>
      </c>
      <c r="CT5" s="226" t="s">
        <v>309</v>
      </c>
    </row>
    <row r="6" spans="1:104" ht="25.5" customHeight="1" thickTop="1" thickBot="1">
      <c r="B6" s="757" t="s">
        <v>700</v>
      </c>
      <c r="C6" s="757"/>
      <c r="D6" s="757"/>
      <c r="E6" s="757"/>
      <c r="F6" s="757"/>
      <c r="G6" s="757"/>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7"/>
      <c r="AY6" s="757"/>
      <c r="AZ6" s="757"/>
      <c r="BA6" s="757"/>
      <c r="BB6" s="757"/>
      <c r="BC6" s="757"/>
      <c r="CO6" s="226">
        <f>$AQ$34</f>
        <v>0</v>
      </c>
      <c r="CP6" s="226">
        <f>$AV$34</f>
        <v>0</v>
      </c>
      <c r="CQ6" s="226">
        <f>$AQ$35</f>
        <v>0</v>
      </c>
      <c r="CR6" s="226">
        <f>$AV$35</f>
        <v>0</v>
      </c>
      <c r="CS6" s="226">
        <f>$AQ$36</f>
        <v>0</v>
      </c>
      <c r="CT6" s="226">
        <f>$AV$36</f>
        <v>0</v>
      </c>
    </row>
    <row r="7" spans="1:104" ht="3.75" customHeight="1" thickTop="1">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row>
    <row r="8" spans="1:104" ht="15.75" customHeight="1">
      <c r="B8" s="823" t="s">
        <v>675</v>
      </c>
      <c r="C8" s="823"/>
      <c r="D8" s="823"/>
      <c r="E8" s="823"/>
      <c r="F8" s="823"/>
      <c r="G8" s="823"/>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3"/>
      <c r="AO8" s="823"/>
      <c r="AP8" s="823"/>
      <c r="AQ8" s="823"/>
      <c r="AR8" s="823"/>
      <c r="AS8" s="823"/>
      <c r="AT8" s="823"/>
      <c r="AU8" s="823"/>
      <c r="AV8" s="823"/>
      <c r="AW8" s="823"/>
      <c r="AX8" s="823"/>
      <c r="AY8" s="823"/>
      <c r="AZ8" s="823"/>
      <c r="BA8" s="823"/>
      <c r="BB8" s="823"/>
      <c r="BC8" s="823"/>
    </row>
    <row r="9" spans="1:104" ht="7.5" customHeight="1">
      <c r="B9" s="378"/>
      <c r="C9" s="378"/>
      <c r="D9" s="378"/>
      <c r="E9" s="378"/>
      <c r="F9" s="378"/>
      <c r="G9" s="378"/>
      <c r="H9" s="378"/>
      <c r="I9" s="378"/>
      <c r="J9" s="378"/>
      <c r="K9" s="378"/>
      <c r="L9" s="378"/>
      <c r="M9" s="378"/>
      <c r="N9" s="378"/>
      <c r="O9" s="378"/>
      <c r="P9" s="378"/>
      <c r="Q9" s="378"/>
      <c r="R9" s="378"/>
      <c r="S9" s="378"/>
      <c r="T9" s="378"/>
      <c r="U9" s="378"/>
      <c r="V9" s="378"/>
      <c r="W9" s="378"/>
      <c r="X9" s="378"/>
      <c r="Y9" s="378"/>
      <c r="Z9" s="378"/>
      <c r="AA9" s="378"/>
      <c r="AB9" s="378"/>
      <c r="AC9" s="378"/>
      <c r="AD9" s="378"/>
      <c r="AE9" s="378"/>
      <c r="AF9" s="378"/>
      <c r="AG9" s="378"/>
      <c r="AH9" s="378"/>
      <c r="AI9" s="378"/>
      <c r="AJ9" s="378"/>
      <c r="AK9" s="378"/>
      <c r="AL9" s="378"/>
      <c r="AM9" s="378"/>
      <c r="AN9" s="378"/>
      <c r="AO9" s="378"/>
      <c r="AP9" s="378"/>
      <c r="AQ9" s="378"/>
      <c r="AR9" s="378"/>
      <c r="AS9" s="378"/>
      <c r="AT9" s="378"/>
      <c r="AU9" s="378"/>
      <c r="AV9" s="378"/>
      <c r="AW9" s="378"/>
      <c r="AX9" s="378"/>
      <c r="AY9" s="378"/>
      <c r="AZ9" s="378"/>
      <c r="BA9" s="378"/>
      <c r="BB9" s="378"/>
      <c r="BC9" s="378"/>
    </row>
    <row r="10" spans="1:104" ht="18" customHeight="1">
      <c r="B10" s="376"/>
      <c r="C10" s="376"/>
      <c r="D10" s="376"/>
      <c r="E10" s="376"/>
      <c r="F10" s="376"/>
      <c r="G10" s="376"/>
      <c r="H10" s="137"/>
      <c r="I10" s="137"/>
      <c r="J10" s="321"/>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379"/>
      <c r="AI10" s="759" t="s">
        <v>209</v>
      </c>
      <c r="AJ10" s="759"/>
      <c r="AK10" s="759"/>
      <c r="AL10" s="760">
        <f>様式１!$AL$6</f>
        <v>2026</v>
      </c>
      <c r="AM10" s="760"/>
      <c r="AN10" s="760"/>
      <c r="AO10" s="760"/>
      <c r="AP10" s="760"/>
      <c r="AQ10" s="760"/>
      <c r="AR10" s="759" t="s">
        <v>0</v>
      </c>
      <c r="AS10" s="759"/>
      <c r="AT10" s="760">
        <f>様式１!$AT$6</f>
        <v>0</v>
      </c>
      <c r="AU10" s="760"/>
      <c r="AV10" s="760"/>
      <c r="AW10" s="759" t="s">
        <v>1</v>
      </c>
      <c r="AX10" s="759"/>
      <c r="AY10" s="760">
        <f>様式１!$AY$6</f>
        <v>0</v>
      </c>
      <c r="AZ10" s="760"/>
      <c r="BA10" s="760"/>
      <c r="BB10" s="759" t="s">
        <v>2</v>
      </c>
      <c r="BC10" s="759"/>
    </row>
    <row r="11" spans="1:104" ht="13.5" customHeight="1">
      <c r="B11" s="751"/>
      <c r="C11" s="751"/>
      <c r="D11" s="751"/>
      <c r="E11" s="751"/>
      <c r="F11" s="751"/>
      <c r="G11" s="751"/>
      <c r="H11" s="751"/>
      <c r="I11" s="751"/>
      <c r="J11" s="380"/>
      <c r="K11" s="380"/>
      <c r="L11" s="380"/>
      <c r="M11" s="380"/>
      <c r="N11" s="380"/>
      <c r="O11" s="380"/>
      <c r="P11" s="380"/>
      <c r="Q11" s="380"/>
      <c r="R11" s="380"/>
      <c r="S11" s="137"/>
      <c r="T11" s="137"/>
      <c r="U11" s="137"/>
      <c r="V11" s="137"/>
      <c r="W11" s="137"/>
      <c r="X11" s="137"/>
      <c r="Y11" s="137"/>
      <c r="Z11" s="137"/>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1"/>
      <c r="AY11" s="381"/>
      <c r="AZ11" s="381"/>
      <c r="BA11" s="381"/>
      <c r="BB11" s="381"/>
      <c r="BC11" s="381"/>
    </row>
    <row r="12" spans="1:104" s="2" customFormat="1" ht="30" customHeight="1">
      <c r="A12" s="138"/>
      <c r="B12" s="752" t="s">
        <v>460</v>
      </c>
      <c r="C12" s="753"/>
      <c r="D12" s="753"/>
      <c r="E12" s="753"/>
      <c r="F12" s="753"/>
      <c r="G12" s="75" t="s">
        <v>72</v>
      </c>
      <c r="H12" s="754" t="str">
        <f>IF(様式１!$H$45="","",様式１!$H$45)</f>
        <v/>
      </c>
      <c r="I12" s="754"/>
      <c r="J12" s="754"/>
      <c r="K12" s="754"/>
      <c r="L12" s="754"/>
      <c r="M12" s="754"/>
      <c r="N12" s="754"/>
      <c r="O12" s="754"/>
      <c r="P12" s="754"/>
      <c r="Q12" s="754"/>
      <c r="R12" s="754"/>
      <c r="S12" s="754"/>
      <c r="T12" s="754"/>
      <c r="U12" s="754"/>
      <c r="V12" s="754"/>
      <c r="W12" s="754"/>
      <c r="X12" s="754"/>
      <c r="Y12" s="755"/>
      <c r="Z12" s="755"/>
      <c r="AA12" s="755"/>
      <c r="AB12" s="755"/>
      <c r="AC12" s="76"/>
      <c r="AD12" s="756" t="s">
        <v>74</v>
      </c>
      <c r="AE12" s="756"/>
      <c r="AF12" s="756"/>
      <c r="AG12" s="756"/>
      <c r="AH12" s="756"/>
      <c r="AI12" s="75" t="s">
        <v>72</v>
      </c>
      <c r="AJ12" s="754" t="str">
        <f>IF(様式１!$AJ$45="","",様式１!$AJ$45)</f>
        <v/>
      </c>
      <c r="AK12" s="754"/>
      <c r="AL12" s="754"/>
      <c r="AM12" s="754"/>
      <c r="AN12" s="754"/>
      <c r="AO12" s="754"/>
      <c r="AP12" s="754"/>
      <c r="AQ12" s="754"/>
      <c r="AR12" s="754"/>
      <c r="AS12" s="754"/>
      <c r="AT12" s="754"/>
      <c r="AU12" s="754"/>
      <c r="AV12" s="754"/>
      <c r="AW12" s="754"/>
      <c r="AX12" s="817"/>
      <c r="AY12" s="760"/>
      <c r="AZ12" s="760"/>
      <c r="BA12" s="760"/>
      <c r="BB12" s="760"/>
      <c r="BC12" s="760"/>
      <c r="BL12" s="167"/>
      <c r="BM12" s="138"/>
      <c r="BN12" s="138"/>
      <c r="BO12" s="138"/>
      <c r="BP12" s="138"/>
      <c r="BQ12" s="138"/>
      <c r="BR12" s="138"/>
      <c r="BS12" s="138"/>
      <c r="BT12" s="138"/>
      <c r="BU12" s="138"/>
      <c r="BV12" s="138"/>
    </row>
    <row r="13" spans="1:104" s="2" customFormat="1" ht="30" customHeight="1">
      <c r="A13" s="138"/>
      <c r="B13" s="773" t="s">
        <v>75</v>
      </c>
      <c r="C13" s="773"/>
      <c r="D13" s="773"/>
      <c r="E13" s="773"/>
      <c r="F13" s="773"/>
      <c r="G13" s="75" t="s">
        <v>72</v>
      </c>
      <c r="H13" s="774" t="s">
        <v>76</v>
      </c>
      <c r="I13" s="774"/>
      <c r="J13" s="775" t="str">
        <f>TEXT(様式１!$H$46,"0000")&amp;TEXT(様式１!$N$46,"0000")&amp;TEXT(様式１!$T$46,"0000")&amp;様式１!$Z$46</f>
        <v>00000000000022</v>
      </c>
      <c r="K13" s="775"/>
      <c r="L13" s="775"/>
      <c r="M13" s="775"/>
      <c r="N13" s="775"/>
      <c r="O13" s="775"/>
      <c r="P13" s="775"/>
      <c r="Q13" s="775"/>
      <c r="R13" s="775"/>
      <c r="S13" s="775"/>
      <c r="T13" s="775"/>
      <c r="U13" s="775"/>
      <c r="V13" s="775"/>
      <c r="W13" s="775"/>
      <c r="X13" s="775"/>
      <c r="Y13" s="775"/>
      <c r="Z13" s="775"/>
      <c r="AA13" s="774" t="s">
        <v>17</v>
      </c>
      <c r="AB13" s="774"/>
      <c r="AD13" s="756" t="s">
        <v>77</v>
      </c>
      <c r="AE13" s="756"/>
      <c r="AF13" s="756"/>
      <c r="AG13" s="756"/>
      <c r="AH13" s="756"/>
      <c r="AI13" s="77" t="s">
        <v>72</v>
      </c>
      <c r="AJ13" s="754">
        <f>様式１!AJ46</f>
        <v>0</v>
      </c>
      <c r="AK13" s="754"/>
      <c r="AL13" s="754"/>
      <c r="AM13" s="754"/>
      <c r="AN13" s="754"/>
      <c r="AO13" s="754"/>
      <c r="AP13" s="754"/>
      <c r="AQ13" s="754"/>
      <c r="AR13" s="754"/>
      <c r="AS13" s="754"/>
      <c r="AT13" s="754"/>
      <c r="AU13" s="754"/>
      <c r="AV13" s="754"/>
      <c r="AW13" s="754"/>
      <c r="AX13" s="818"/>
      <c r="AY13" s="818"/>
      <c r="AZ13" s="818"/>
      <c r="BA13" s="818"/>
      <c r="BB13" s="818"/>
      <c r="BC13" s="818"/>
      <c r="BL13" s="167"/>
      <c r="BM13" s="138"/>
      <c r="BN13" s="138"/>
      <c r="BO13" s="138"/>
      <c r="BP13" s="138"/>
      <c r="BQ13" s="138"/>
      <c r="BR13" s="138"/>
      <c r="BS13" s="138"/>
      <c r="BT13" s="138"/>
      <c r="BU13" s="138"/>
      <c r="BV13" s="138"/>
    </row>
    <row r="14" spans="1:104" s="2" customFormat="1" ht="30" customHeight="1">
      <c r="A14" s="138"/>
      <c r="B14" s="766"/>
      <c r="C14" s="766"/>
      <c r="D14" s="766"/>
      <c r="E14" s="766"/>
      <c r="F14" s="766"/>
      <c r="G14" s="447"/>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377"/>
      <c r="AY14" s="377"/>
      <c r="AZ14" s="377"/>
      <c r="BA14" s="377"/>
      <c r="BB14" s="377"/>
      <c r="BC14" s="377"/>
      <c r="BL14" s="167"/>
      <c r="BM14" s="138"/>
      <c r="BN14" s="138"/>
      <c r="BO14" s="138"/>
      <c r="BP14" s="138"/>
      <c r="BQ14" s="138"/>
      <c r="BR14" s="138"/>
      <c r="BS14" s="138"/>
      <c r="BT14" s="138"/>
      <c r="BU14" s="138"/>
      <c r="BV14" s="138"/>
    </row>
    <row r="15" spans="1:104" s="2" customFormat="1" ht="5.85" customHeight="1">
      <c r="A15" s="138"/>
      <c r="B15" s="382"/>
      <c r="C15" s="382"/>
      <c r="D15" s="382"/>
      <c r="E15" s="382"/>
      <c r="F15" s="382"/>
      <c r="G15" s="380"/>
      <c r="H15" s="766"/>
      <c r="I15" s="766"/>
      <c r="J15" s="766"/>
      <c r="K15" s="766"/>
      <c r="L15" s="766"/>
      <c r="M15" s="766"/>
      <c r="N15" s="766"/>
      <c r="O15" s="766"/>
      <c r="P15" s="766"/>
      <c r="Q15" s="766"/>
      <c r="R15" s="766"/>
      <c r="S15" s="766"/>
      <c r="T15" s="766"/>
      <c r="U15" s="766"/>
      <c r="V15" s="766"/>
      <c r="W15" s="766"/>
      <c r="X15" s="766"/>
      <c r="Y15" s="766"/>
      <c r="Z15" s="766"/>
      <c r="AA15" s="766"/>
      <c r="AB15" s="766"/>
      <c r="AC15" s="375"/>
      <c r="AD15" s="375"/>
      <c r="AE15" s="375"/>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L15" s="167"/>
      <c r="BM15" s="138"/>
      <c r="BN15" s="138"/>
      <c r="BO15" s="138"/>
      <c r="BP15" s="138"/>
      <c r="BQ15" s="138"/>
      <c r="BR15" s="138"/>
      <c r="BS15" s="138"/>
      <c r="BT15" s="138"/>
      <c r="BU15" s="138"/>
      <c r="BV15" s="138"/>
    </row>
    <row r="16" spans="1:104" ht="18.75" customHeight="1">
      <c r="B16" s="767" t="s">
        <v>3</v>
      </c>
      <c r="C16" s="768"/>
      <c r="D16" s="768"/>
      <c r="E16" s="768"/>
      <c r="F16" s="768"/>
      <c r="G16" s="768"/>
      <c r="H16" s="768"/>
      <c r="I16" s="768"/>
      <c r="J16" s="768"/>
      <c r="K16" s="768"/>
      <c r="L16" s="768"/>
      <c r="M16" s="768"/>
      <c r="N16" s="768"/>
      <c r="O16" s="768"/>
      <c r="P16" s="768"/>
      <c r="Q16" s="768"/>
      <c r="R16" s="768"/>
      <c r="S16" s="768"/>
      <c r="T16" s="768"/>
      <c r="U16" s="768"/>
      <c r="V16" s="768"/>
      <c r="W16" s="768"/>
      <c r="X16" s="768"/>
      <c r="Y16" s="768"/>
      <c r="Z16" s="768"/>
      <c r="AA16" s="768"/>
      <c r="AB16" s="768"/>
      <c r="AC16" s="768"/>
      <c r="AD16" s="768"/>
      <c r="AE16" s="768"/>
      <c r="AF16" s="768"/>
      <c r="AG16" s="768"/>
      <c r="AH16" s="768"/>
      <c r="AI16" s="768"/>
      <c r="AJ16" s="768"/>
      <c r="AK16" s="768"/>
      <c r="AL16" s="768"/>
      <c r="AM16" s="768"/>
      <c r="AN16" s="768"/>
      <c r="AO16" s="768"/>
      <c r="AP16" s="768"/>
      <c r="AQ16" s="768"/>
      <c r="AR16" s="768"/>
      <c r="AS16" s="768"/>
      <c r="AT16" s="768"/>
      <c r="AU16" s="768"/>
      <c r="AV16" s="768"/>
      <c r="AW16" s="768"/>
      <c r="AX16" s="768"/>
      <c r="AY16" s="768"/>
      <c r="AZ16" s="768"/>
      <c r="BA16" s="768"/>
      <c r="BB16" s="768"/>
      <c r="BC16" s="769"/>
    </row>
    <row r="17" spans="1:74" ht="18" customHeight="1">
      <c r="B17" s="564" t="s">
        <v>4</v>
      </c>
      <c r="C17" s="565"/>
      <c r="D17" s="565"/>
      <c r="E17" s="565"/>
      <c r="F17" s="565"/>
      <c r="G17" s="565"/>
      <c r="H17" s="565"/>
      <c r="I17" s="770" t="str">
        <f>IF(様式１!I12="","",様式１!I12)</f>
        <v/>
      </c>
      <c r="J17" s="771"/>
      <c r="K17" s="771"/>
      <c r="L17" s="771"/>
      <c r="M17" s="771"/>
      <c r="N17" s="771"/>
      <c r="O17" s="771"/>
      <c r="P17" s="771"/>
      <c r="Q17" s="771"/>
      <c r="R17" s="771"/>
      <c r="S17" s="771"/>
      <c r="T17" s="771"/>
      <c r="U17" s="771"/>
      <c r="V17" s="771"/>
      <c r="W17" s="771"/>
      <c r="X17" s="771"/>
      <c r="Y17" s="771"/>
      <c r="Z17" s="771"/>
      <c r="AA17" s="771"/>
      <c r="AB17" s="771"/>
      <c r="AC17" s="771"/>
      <c r="AD17" s="771"/>
      <c r="AE17" s="771"/>
      <c r="AF17" s="771"/>
      <c r="AG17" s="772"/>
      <c r="AH17" s="502" t="s">
        <v>710</v>
      </c>
      <c r="AI17" s="503"/>
      <c r="AJ17" s="503"/>
      <c r="AK17" s="503"/>
      <c r="AL17" s="503"/>
      <c r="AM17" s="504"/>
      <c r="AN17" s="811" t="s">
        <v>709</v>
      </c>
      <c r="AO17" s="812"/>
      <c r="AP17" s="812"/>
      <c r="AQ17" s="812"/>
      <c r="AR17" s="812"/>
      <c r="AS17" s="812"/>
      <c r="AT17" s="812"/>
      <c r="AU17" s="812"/>
      <c r="AV17" s="812"/>
      <c r="AW17" s="812"/>
      <c r="AX17" s="812"/>
      <c r="AY17" s="812"/>
      <c r="AZ17" s="812"/>
      <c r="BA17" s="812"/>
      <c r="BB17" s="812"/>
      <c r="BC17" s="813"/>
    </row>
    <row r="18" spans="1:74" s="2" customFormat="1" ht="14.25" customHeight="1">
      <c r="A18" s="138"/>
      <c r="B18" s="566" t="s">
        <v>6</v>
      </c>
      <c r="C18" s="567"/>
      <c r="D18" s="567"/>
      <c r="E18" s="567"/>
      <c r="F18" s="567"/>
      <c r="G18" s="567"/>
      <c r="H18" s="567"/>
      <c r="I18" s="724" t="str">
        <f>IF(様式１!$I$13="","",様式１!$I$13)</f>
        <v/>
      </c>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6"/>
      <c r="AH18" s="505"/>
      <c r="AI18" s="506"/>
      <c r="AJ18" s="506"/>
      <c r="AK18" s="506"/>
      <c r="AL18" s="506"/>
      <c r="AM18" s="507"/>
      <c r="AN18" s="814"/>
      <c r="AO18" s="815"/>
      <c r="AP18" s="815"/>
      <c r="AQ18" s="815"/>
      <c r="AR18" s="815"/>
      <c r="AS18" s="815"/>
      <c r="AT18" s="815"/>
      <c r="AU18" s="815"/>
      <c r="AV18" s="815"/>
      <c r="AW18" s="815"/>
      <c r="AX18" s="815"/>
      <c r="AY18" s="815"/>
      <c r="AZ18" s="815"/>
      <c r="BA18" s="815"/>
      <c r="BB18" s="815"/>
      <c r="BC18" s="816"/>
      <c r="BL18" s="167"/>
      <c r="BM18" s="138"/>
      <c r="BN18" s="138"/>
      <c r="BO18" s="138"/>
      <c r="BP18" s="138"/>
      <c r="BQ18" s="138"/>
      <c r="BR18" s="138"/>
      <c r="BS18" s="138"/>
      <c r="BT18" s="138"/>
      <c r="BU18" s="138"/>
      <c r="BV18" s="138"/>
    </row>
    <row r="19" spans="1:74" s="2" customFormat="1" ht="15.75" customHeight="1">
      <c r="A19" s="138"/>
      <c r="B19" s="508"/>
      <c r="C19" s="509"/>
      <c r="D19" s="509"/>
      <c r="E19" s="509"/>
      <c r="F19" s="509"/>
      <c r="G19" s="509"/>
      <c r="H19" s="509"/>
      <c r="I19" s="727"/>
      <c r="J19" s="728"/>
      <c r="K19" s="728"/>
      <c r="L19" s="728"/>
      <c r="M19" s="728"/>
      <c r="N19" s="728"/>
      <c r="O19" s="728"/>
      <c r="P19" s="728"/>
      <c r="Q19" s="728"/>
      <c r="R19" s="728"/>
      <c r="S19" s="728"/>
      <c r="T19" s="728"/>
      <c r="U19" s="728"/>
      <c r="V19" s="728"/>
      <c r="W19" s="728"/>
      <c r="X19" s="728"/>
      <c r="Y19" s="728"/>
      <c r="Z19" s="728"/>
      <c r="AA19" s="728"/>
      <c r="AB19" s="728"/>
      <c r="AC19" s="728"/>
      <c r="AD19" s="728"/>
      <c r="AE19" s="728"/>
      <c r="AF19" s="728"/>
      <c r="AG19" s="729"/>
      <c r="AH19" s="505"/>
      <c r="AI19" s="506"/>
      <c r="AJ19" s="506"/>
      <c r="AK19" s="506"/>
      <c r="AL19" s="506"/>
      <c r="AM19" s="507"/>
      <c r="AN19" s="730" t="s">
        <v>27</v>
      </c>
      <c r="AO19" s="498"/>
      <c r="AP19" s="498"/>
      <c r="AQ19" s="498"/>
      <c r="AR19" s="498"/>
      <c r="AS19" s="498"/>
      <c r="AT19" s="498"/>
      <c r="AU19" s="498"/>
      <c r="AV19" s="498"/>
      <c r="AW19" s="498"/>
      <c r="AX19" s="498"/>
      <c r="AY19" s="498"/>
      <c r="AZ19" s="498"/>
      <c r="BA19" s="498"/>
      <c r="BB19" s="498"/>
      <c r="BC19" s="499"/>
      <c r="BL19" s="167"/>
      <c r="BM19" s="138"/>
      <c r="BN19" s="138"/>
      <c r="BO19" s="138"/>
      <c r="BP19" s="138"/>
      <c r="BQ19" s="138"/>
      <c r="BR19" s="138"/>
      <c r="BS19" s="138"/>
      <c r="BT19" s="138"/>
      <c r="BU19" s="138"/>
      <c r="BV19" s="138"/>
    </row>
    <row r="20" spans="1:74" s="2" customFormat="1" ht="25.5" customHeight="1">
      <c r="A20" s="138"/>
      <c r="B20" s="580" t="s">
        <v>7</v>
      </c>
      <c r="C20" s="581"/>
      <c r="D20" s="581"/>
      <c r="E20" s="581"/>
      <c r="F20" s="581"/>
      <c r="G20" s="581"/>
      <c r="H20" s="581"/>
      <c r="I20" s="742" t="str">
        <f>IF(様式１!$I$15="","",TEXT(様式１!$I$15,"0000")&amp;TEXT(様式１!$Q$15,"0000")&amp;TEXT(様式１!$Y$15,"0000")&amp;様式１!$AG$15)</f>
        <v/>
      </c>
      <c r="J20" s="743"/>
      <c r="K20" s="743"/>
      <c r="L20" s="743"/>
      <c r="M20" s="743"/>
      <c r="N20" s="743"/>
      <c r="O20" s="743"/>
      <c r="P20" s="743"/>
      <c r="Q20" s="744"/>
      <c r="R20" s="744"/>
      <c r="S20" s="744"/>
      <c r="T20" s="744"/>
      <c r="U20" s="744"/>
      <c r="V20" s="744"/>
      <c r="W20" s="744"/>
      <c r="X20" s="744"/>
      <c r="Y20" s="744"/>
      <c r="Z20" s="744"/>
      <c r="AA20" s="744"/>
      <c r="AB20" s="744"/>
      <c r="AC20" s="744"/>
      <c r="AD20" s="744"/>
      <c r="AE20" s="744"/>
      <c r="AF20" s="744"/>
      <c r="AG20" s="745"/>
      <c r="AH20" s="508"/>
      <c r="AI20" s="509"/>
      <c r="AJ20" s="509"/>
      <c r="AK20" s="509"/>
      <c r="AL20" s="509"/>
      <c r="AM20" s="510"/>
      <c r="AN20" s="731"/>
      <c r="AO20" s="500"/>
      <c r="AP20" s="500"/>
      <c r="AQ20" s="500"/>
      <c r="AR20" s="500"/>
      <c r="AS20" s="500"/>
      <c r="AT20" s="500"/>
      <c r="AU20" s="500"/>
      <c r="AV20" s="500"/>
      <c r="AW20" s="500"/>
      <c r="AX20" s="500"/>
      <c r="AY20" s="500"/>
      <c r="AZ20" s="500"/>
      <c r="BA20" s="500"/>
      <c r="BB20" s="500"/>
      <c r="BC20" s="501"/>
      <c r="BL20" s="167"/>
      <c r="BM20" s="138"/>
      <c r="BN20" s="138"/>
      <c r="BO20" s="138"/>
      <c r="BP20" s="138"/>
      <c r="BQ20" s="138"/>
      <c r="BR20" s="138"/>
      <c r="BS20" s="138"/>
      <c r="BT20" s="138"/>
      <c r="BU20" s="138"/>
      <c r="BV20" s="138"/>
    </row>
    <row r="21" spans="1:74" ht="24" customHeight="1" thickBot="1">
      <c r="B21" s="387"/>
      <c r="C21" s="387"/>
      <c r="D21" s="387"/>
      <c r="E21" s="387"/>
      <c r="F21" s="387"/>
      <c r="G21" s="387"/>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7"/>
      <c r="AK21" s="387"/>
      <c r="AL21" s="387"/>
      <c r="AM21" s="387"/>
      <c r="AN21" s="387"/>
      <c r="AO21" s="387"/>
      <c r="AP21" s="387"/>
      <c r="AQ21" s="387"/>
      <c r="AR21" s="387"/>
      <c r="AS21" s="387"/>
      <c r="AT21" s="387"/>
      <c r="AU21" s="387"/>
      <c r="AV21" s="387"/>
      <c r="AW21" s="387"/>
      <c r="AX21" s="387"/>
      <c r="AY21" s="387"/>
      <c r="AZ21" s="387"/>
      <c r="BA21" s="387"/>
      <c r="BB21" s="387"/>
      <c r="BC21" s="387"/>
    </row>
    <row r="22" spans="1:74" ht="20.25" customHeight="1">
      <c r="B22" s="709" t="s">
        <v>672</v>
      </c>
      <c r="C22" s="710"/>
      <c r="D22" s="710"/>
      <c r="E22" s="710"/>
      <c r="F22" s="710"/>
      <c r="G22" s="710"/>
      <c r="H22" s="710"/>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0"/>
      <c r="AY22" s="710"/>
      <c r="AZ22" s="710"/>
      <c r="BA22" s="710"/>
      <c r="BB22" s="710"/>
      <c r="BC22" s="711"/>
      <c r="BE22" s="43"/>
      <c r="BF22" s="43"/>
      <c r="BG22" s="43"/>
      <c r="BH22" s="43"/>
      <c r="BI22" s="43"/>
      <c r="BJ22" s="43"/>
      <c r="BK22" s="82"/>
      <c r="BL22" s="168"/>
    </row>
    <row r="23" spans="1:74" s="5" customFormat="1" ht="36.75" customHeight="1" thickBot="1">
      <c r="A23" s="139"/>
      <c r="B23" s="808" t="s">
        <v>669</v>
      </c>
      <c r="C23" s="809"/>
      <c r="D23" s="809"/>
      <c r="E23" s="809"/>
      <c r="F23" s="809"/>
      <c r="G23" s="809"/>
      <c r="H23" s="809"/>
      <c r="I23" s="809"/>
      <c r="J23" s="809"/>
      <c r="K23" s="809"/>
      <c r="L23" s="809"/>
      <c r="M23" s="809"/>
      <c r="N23" s="809"/>
      <c r="O23" s="809"/>
      <c r="P23" s="809"/>
      <c r="Q23" s="809"/>
      <c r="R23" s="809"/>
      <c r="S23" s="797"/>
      <c r="T23" s="798"/>
      <c r="U23" s="798"/>
      <c r="V23" s="798"/>
      <c r="W23" s="798"/>
      <c r="X23" s="798"/>
      <c r="Y23" s="798"/>
      <c r="Z23" s="798"/>
      <c r="AA23" s="798"/>
      <c r="AB23" s="798"/>
      <c r="AC23" s="798"/>
      <c r="AD23" s="798"/>
      <c r="AE23" s="799"/>
      <c r="AF23" s="800" t="s">
        <v>12</v>
      </c>
      <c r="AG23" s="801"/>
      <c r="AH23" s="801"/>
      <c r="AI23" s="801"/>
      <c r="AJ23" s="801"/>
      <c r="AK23" s="801"/>
      <c r="AL23" s="802"/>
      <c r="AM23" s="803" t="str">
        <f>IF(OR(S23="",S23=0),"","判定対象は「2024年4月以降の日数」のみですのでご注意ください")</f>
        <v/>
      </c>
      <c r="AN23" s="804"/>
      <c r="AO23" s="804"/>
      <c r="AP23" s="804"/>
      <c r="AQ23" s="804"/>
      <c r="AR23" s="804"/>
      <c r="AS23" s="804"/>
      <c r="AT23" s="804"/>
      <c r="AU23" s="804"/>
      <c r="AV23" s="804"/>
      <c r="AW23" s="804"/>
      <c r="AX23" s="804"/>
      <c r="AY23" s="804"/>
      <c r="AZ23" s="804"/>
      <c r="BA23" s="804"/>
      <c r="BB23" s="804"/>
      <c r="BC23" s="805"/>
      <c r="BE23" s="404" t="str">
        <f>IF(OR(S23=0,S23=""),"空白","")</f>
        <v>空白</v>
      </c>
      <c r="BF23" s="6"/>
      <c r="BI23"/>
      <c r="BJ23"/>
      <c r="BL23" s="403"/>
      <c r="BM23" s="140"/>
      <c r="BN23" s="140"/>
      <c r="BO23" s="140"/>
      <c r="BP23" s="139"/>
      <c r="BQ23" s="139"/>
      <c r="BR23" s="139"/>
      <c r="BS23" s="139"/>
      <c r="BT23" s="139"/>
      <c r="BU23" s="139"/>
      <c r="BV23" s="139"/>
    </row>
    <row r="24" spans="1:74" s="5" customFormat="1" ht="15" customHeight="1" thickBot="1">
      <c r="A24" s="139"/>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807"/>
      <c r="BA24" s="807"/>
      <c r="BB24" s="807"/>
      <c r="BC24" s="807"/>
      <c r="BE24" s="6"/>
      <c r="BF24" s="6"/>
      <c r="BL24" s="167"/>
      <c r="BM24" s="139"/>
      <c r="BN24" s="139"/>
      <c r="BO24" s="139"/>
      <c r="BP24" s="139"/>
      <c r="BQ24" s="139"/>
      <c r="BR24" s="139"/>
      <c r="BS24" s="139"/>
      <c r="BT24" s="139"/>
      <c r="BU24" s="139"/>
      <c r="BV24" s="139"/>
    </row>
    <row r="25" spans="1:74" ht="20.25" customHeight="1">
      <c r="B25" s="709" t="s">
        <v>673</v>
      </c>
      <c r="C25" s="710"/>
      <c r="D25" s="710"/>
      <c r="E25" s="710"/>
      <c r="F25" s="710"/>
      <c r="G25" s="710"/>
      <c r="H25" s="710"/>
      <c r="I25" s="710"/>
      <c r="J25" s="710"/>
      <c r="K25" s="710"/>
      <c r="L25" s="710"/>
      <c r="M25" s="710"/>
      <c r="N25" s="710"/>
      <c r="O25" s="710"/>
      <c r="P25" s="710"/>
      <c r="Q25" s="710"/>
      <c r="R25" s="710"/>
      <c r="S25" s="710"/>
      <c r="T25" s="710"/>
      <c r="U25" s="710"/>
      <c r="V25" s="710"/>
      <c r="W25" s="710"/>
      <c r="X25" s="710"/>
      <c r="Y25" s="710"/>
      <c r="Z25" s="710"/>
      <c r="AA25" s="710"/>
      <c r="AB25" s="710"/>
      <c r="AC25" s="710"/>
      <c r="AD25" s="710"/>
      <c r="AE25" s="710"/>
      <c r="AF25" s="710"/>
      <c r="AG25" s="710"/>
      <c r="AH25" s="710"/>
      <c r="AI25" s="710"/>
      <c r="AJ25" s="710"/>
      <c r="AK25" s="710"/>
      <c r="AL25" s="710"/>
      <c r="AM25" s="710"/>
      <c r="AN25" s="710"/>
      <c r="AO25" s="710"/>
      <c r="AP25" s="710"/>
      <c r="AQ25" s="710"/>
      <c r="AR25" s="710"/>
      <c r="AS25" s="710"/>
      <c r="AT25" s="710"/>
      <c r="AU25" s="710"/>
      <c r="AV25" s="710"/>
      <c r="AW25" s="710"/>
      <c r="AX25" s="710"/>
      <c r="AY25" s="710"/>
      <c r="AZ25" s="710"/>
      <c r="BA25" s="710"/>
      <c r="BB25" s="710"/>
      <c r="BC25" s="711"/>
      <c r="BE25" s="43"/>
      <c r="BF25" s="43"/>
      <c r="BG25" s="43"/>
      <c r="BH25" s="43"/>
      <c r="BI25" s="43"/>
      <c r="BJ25" s="43"/>
      <c r="BK25" s="82"/>
      <c r="BL25" s="168"/>
    </row>
    <row r="26" spans="1:74" s="5" customFormat="1" ht="36.75" customHeight="1" thickBot="1">
      <c r="A26" s="139"/>
      <c r="B26" s="808" t="s">
        <v>669</v>
      </c>
      <c r="C26" s="809"/>
      <c r="D26" s="809"/>
      <c r="E26" s="809"/>
      <c r="F26" s="809"/>
      <c r="G26" s="809"/>
      <c r="H26" s="809"/>
      <c r="I26" s="809"/>
      <c r="J26" s="809"/>
      <c r="K26" s="809"/>
      <c r="L26" s="809"/>
      <c r="M26" s="809"/>
      <c r="N26" s="809"/>
      <c r="O26" s="809"/>
      <c r="P26" s="809"/>
      <c r="Q26" s="809"/>
      <c r="R26" s="809"/>
      <c r="S26" s="797"/>
      <c r="T26" s="798"/>
      <c r="U26" s="798"/>
      <c r="V26" s="798"/>
      <c r="W26" s="798"/>
      <c r="X26" s="798"/>
      <c r="Y26" s="798"/>
      <c r="Z26" s="798"/>
      <c r="AA26" s="798"/>
      <c r="AB26" s="798"/>
      <c r="AC26" s="798"/>
      <c r="AD26" s="798"/>
      <c r="AE26" s="799"/>
      <c r="AF26" s="800" t="s">
        <v>12</v>
      </c>
      <c r="AG26" s="801"/>
      <c r="AH26" s="801"/>
      <c r="AI26" s="801"/>
      <c r="AJ26" s="801"/>
      <c r="AK26" s="801"/>
      <c r="AL26" s="802"/>
      <c r="AM26" s="803" t="str">
        <f>IF(OR(S26="",S26=0),"","判定対象は「2024年4月以降の日数」のみですのでご注意ください")</f>
        <v/>
      </c>
      <c r="AN26" s="804"/>
      <c r="AO26" s="804"/>
      <c r="AP26" s="804"/>
      <c r="AQ26" s="804"/>
      <c r="AR26" s="804"/>
      <c r="AS26" s="804"/>
      <c r="AT26" s="804"/>
      <c r="AU26" s="804"/>
      <c r="AV26" s="804"/>
      <c r="AW26" s="804"/>
      <c r="AX26" s="804"/>
      <c r="AY26" s="804"/>
      <c r="AZ26" s="804"/>
      <c r="BA26" s="804"/>
      <c r="BB26" s="804"/>
      <c r="BC26" s="805"/>
      <c r="BE26" s="404" t="str">
        <f>IF(OR(S26=0,S26=""),"空白","")</f>
        <v>空白</v>
      </c>
      <c r="BF26" s="6"/>
      <c r="BI26"/>
      <c r="BJ26"/>
      <c r="BL26" s="403"/>
      <c r="BM26" s="140"/>
      <c r="BN26" s="140"/>
      <c r="BO26" s="140"/>
      <c r="BP26" s="139"/>
      <c r="BQ26" s="139"/>
      <c r="BR26" s="139"/>
      <c r="BS26" s="139"/>
      <c r="BT26" s="139"/>
      <c r="BU26" s="139"/>
      <c r="BV26" s="139"/>
    </row>
    <row r="27" spans="1:74" s="5" customFormat="1" ht="15" customHeight="1" thickBot="1">
      <c r="A27" s="139"/>
      <c r="B27" s="794" t="str">
        <f>IF(OR(S26="",S26&lt;=$S$23),"",IF(S26&gt;$S$23,"「職長」の日数が全体の日数を超えています。確認ください",""))</f>
        <v/>
      </c>
      <c r="C27" s="794"/>
      <c r="D27" s="794"/>
      <c r="E27" s="794"/>
      <c r="F27" s="794"/>
      <c r="G27" s="794"/>
      <c r="H27" s="794"/>
      <c r="I27" s="794"/>
      <c r="J27" s="794"/>
      <c r="K27" s="794"/>
      <c r="L27" s="794"/>
      <c r="M27" s="794"/>
      <c r="N27" s="794"/>
      <c r="O27" s="794"/>
      <c r="P27" s="794"/>
      <c r="Q27" s="794"/>
      <c r="R27" s="794"/>
      <c r="S27" s="794"/>
      <c r="T27" s="794"/>
      <c r="U27" s="794"/>
      <c r="V27" s="794"/>
      <c r="W27" s="794"/>
      <c r="X27" s="794"/>
      <c r="Y27" s="794"/>
      <c r="Z27" s="794"/>
      <c r="AA27" s="794"/>
      <c r="AB27" s="794"/>
      <c r="AC27" s="794"/>
      <c r="AD27" s="794"/>
      <c r="AE27" s="794"/>
      <c r="AF27" s="794"/>
      <c r="AG27" s="794"/>
      <c r="AH27" s="794"/>
      <c r="AI27" s="794"/>
      <c r="AJ27" s="794"/>
      <c r="AK27" s="794"/>
      <c r="AL27" s="794"/>
      <c r="AM27" s="794"/>
      <c r="AN27" s="794"/>
      <c r="AO27" s="794"/>
      <c r="AP27" s="794"/>
      <c r="AQ27" s="794"/>
      <c r="AR27" s="794"/>
      <c r="AS27" s="794"/>
      <c r="AT27" s="794"/>
      <c r="AU27" s="794"/>
      <c r="AV27" s="794"/>
      <c r="AW27" s="794"/>
      <c r="AX27" s="794"/>
      <c r="AY27" s="794"/>
      <c r="AZ27" s="794"/>
      <c r="BA27" s="794"/>
      <c r="BB27" s="794"/>
      <c r="BC27" s="794"/>
      <c r="BE27" s="6"/>
      <c r="BF27" s="6"/>
      <c r="BL27" s="167"/>
      <c r="BM27" s="139"/>
      <c r="BN27" s="139"/>
      <c r="BO27" s="139"/>
      <c r="BP27" s="139"/>
      <c r="BQ27" s="139"/>
      <c r="BR27" s="139"/>
      <c r="BS27" s="139"/>
      <c r="BT27" s="139"/>
      <c r="BU27" s="139"/>
      <c r="BV27" s="139"/>
    </row>
    <row r="28" spans="1:74" ht="20.25" customHeight="1">
      <c r="B28" s="709" t="s">
        <v>674</v>
      </c>
      <c r="C28" s="710"/>
      <c r="D28" s="710"/>
      <c r="E28" s="710"/>
      <c r="F28" s="710"/>
      <c r="G28" s="710"/>
      <c r="H28" s="710"/>
      <c r="I28" s="710"/>
      <c r="J28" s="710"/>
      <c r="K28" s="710"/>
      <c r="L28" s="710"/>
      <c r="M28" s="710"/>
      <c r="N28" s="710"/>
      <c r="O28" s="710"/>
      <c r="P28" s="710"/>
      <c r="Q28" s="710"/>
      <c r="R28" s="710"/>
      <c r="S28" s="710"/>
      <c r="T28" s="710"/>
      <c r="U28" s="710"/>
      <c r="V28" s="710"/>
      <c r="W28" s="710"/>
      <c r="X28" s="710"/>
      <c r="Y28" s="710"/>
      <c r="Z28" s="710"/>
      <c r="AA28" s="710"/>
      <c r="AB28" s="710"/>
      <c r="AC28" s="710"/>
      <c r="AD28" s="710"/>
      <c r="AE28" s="710"/>
      <c r="AF28" s="710"/>
      <c r="AG28" s="710"/>
      <c r="AH28" s="710"/>
      <c r="AI28" s="710"/>
      <c r="AJ28" s="710"/>
      <c r="AK28" s="710"/>
      <c r="AL28" s="710"/>
      <c r="AM28" s="710"/>
      <c r="AN28" s="710"/>
      <c r="AO28" s="710"/>
      <c r="AP28" s="710"/>
      <c r="AQ28" s="710"/>
      <c r="AR28" s="710"/>
      <c r="AS28" s="710"/>
      <c r="AT28" s="710"/>
      <c r="AU28" s="710"/>
      <c r="AV28" s="710"/>
      <c r="AW28" s="710"/>
      <c r="AX28" s="710"/>
      <c r="AY28" s="710"/>
      <c r="AZ28" s="710"/>
      <c r="BA28" s="710"/>
      <c r="BB28" s="710"/>
      <c r="BC28" s="711"/>
      <c r="BE28" s="43"/>
      <c r="BF28" s="43"/>
      <c r="BG28" s="43"/>
      <c r="BH28" s="43"/>
      <c r="BI28" s="43"/>
      <c r="BJ28" s="43"/>
      <c r="BK28" s="82"/>
      <c r="BL28" s="168"/>
    </row>
    <row r="29" spans="1:74" s="5" customFormat="1" ht="36.75" customHeight="1" thickBot="1">
      <c r="A29" s="139"/>
      <c r="B29" s="795" t="s">
        <v>669</v>
      </c>
      <c r="C29" s="796"/>
      <c r="D29" s="796"/>
      <c r="E29" s="796"/>
      <c r="F29" s="796"/>
      <c r="G29" s="796"/>
      <c r="H29" s="796"/>
      <c r="I29" s="796"/>
      <c r="J29" s="796"/>
      <c r="K29" s="796"/>
      <c r="L29" s="796"/>
      <c r="M29" s="796"/>
      <c r="N29" s="796"/>
      <c r="O29" s="796"/>
      <c r="P29" s="796"/>
      <c r="Q29" s="796"/>
      <c r="R29" s="796"/>
      <c r="S29" s="797"/>
      <c r="T29" s="798"/>
      <c r="U29" s="798"/>
      <c r="V29" s="798"/>
      <c r="W29" s="798"/>
      <c r="X29" s="798"/>
      <c r="Y29" s="798"/>
      <c r="Z29" s="798"/>
      <c r="AA29" s="798"/>
      <c r="AB29" s="798"/>
      <c r="AC29" s="798"/>
      <c r="AD29" s="798"/>
      <c r="AE29" s="799"/>
      <c r="AF29" s="800" t="s">
        <v>12</v>
      </c>
      <c r="AG29" s="801"/>
      <c r="AH29" s="801"/>
      <c r="AI29" s="801"/>
      <c r="AJ29" s="801"/>
      <c r="AK29" s="801"/>
      <c r="AL29" s="802"/>
      <c r="AM29" s="803" t="str">
        <f>IF(OR(S29="",S29=0),"","判定対象は「2024年4月以降の日数」のみですのでご注意ください")</f>
        <v/>
      </c>
      <c r="AN29" s="804"/>
      <c r="AO29" s="804"/>
      <c r="AP29" s="804"/>
      <c r="AQ29" s="804"/>
      <c r="AR29" s="804"/>
      <c r="AS29" s="804"/>
      <c r="AT29" s="804"/>
      <c r="AU29" s="804"/>
      <c r="AV29" s="804"/>
      <c r="AW29" s="804"/>
      <c r="AX29" s="804"/>
      <c r="AY29" s="804"/>
      <c r="AZ29" s="804"/>
      <c r="BA29" s="804"/>
      <c r="BB29" s="804"/>
      <c r="BC29" s="805"/>
      <c r="BE29" s="404" t="str">
        <f>IF(OR(S29=0,S29=""),"空白","")</f>
        <v>空白</v>
      </c>
      <c r="BF29" s="6"/>
      <c r="BI29"/>
      <c r="BJ29"/>
      <c r="BL29" s="403"/>
      <c r="BM29" s="140"/>
      <c r="BN29" s="140"/>
      <c r="BO29" s="140"/>
      <c r="BP29" s="139"/>
      <c r="BQ29" s="139"/>
      <c r="BR29" s="139"/>
      <c r="BS29" s="139"/>
      <c r="BT29" s="139"/>
      <c r="BU29" s="139"/>
      <c r="BV29" s="139"/>
    </row>
    <row r="30" spans="1:74" s="5" customFormat="1" ht="15.75" customHeight="1">
      <c r="A30" s="139"/>
      <c r="B30" s="789" t="str">
        <f>IF(OR(S29="",S29&lt;=$S$23),"",IF(S29&gt;$S$23,"「班長」の日数が全体の日数を超えています。確認ください",""))</f>
        <v/>
      </c>
      <c r="C30" s="789"/>
      <c r="D30" s="789"/>
      <c r="E30" s="789"/>
      <c r="F30" s="789"/>
      <c r="G30" s="789"/>
      <c r="H30" s="789"/>
      <c r="I30" s="789"/>
      <c r="J30" s="789"/>
      <c r="K30" s="789"/>
      <c r="L30" s="789"/>
      <c r="M30" s="789"/>
      <c r="N30" s="789"/>
      <c r="O30" s="789"/>
      <c r="P30" s="789"/>
      <c r="Q30" s="789"/>
      <c r="R30" s="789"/>
      <c r="S30" s="789"/>
      <c r="T30" s="789"/>
      <c r="U30" s="789"/>
      <c r="V30" s="789"/>
      <c r="W30" s="789"/>
      <c r="X30" s="789"/>
      <c r="Y30" s="789"/>
      <c r="Z30" s="789"/>
      <c r="AA30" s="789"/>
      <c r="AB30" s="789"/>
      <c r="AC30" s="789"/>
      <c r="AD30" s="789"/>
      <c r="AE30" s="789"/>
      <c r="AF30" s="789"/>
      <c r="AG30" s="789"/>
      <c r="AH30" s="789"/>
      <c r="AI30" s="789"/>
      <c r="AJ30" s="789"/>
      <c r="AK30" s="789"/>
      <c r="AL30" s="789"/>
      <c r="AM30" s="789"/>
      <c r="AN30" s="789"/>
      <c r="AO30" s="789"/>
      <c r="AP30" s="789"/>
      <c r="AQ30" s="789"/>
      <c r="AR30" s="789"/>
      <c r="AS30" s="789"/>
      <c r="AT30" s="789"/>
      <c r="AU30" s="789"/>
      <c r="AV30" s="789"/>
      <c r="AW30" s="789"/>
      <c r="AX30" s="789"/>
      <c r="AY30" s="789"/>
      <c r="AZ30" s="789"/>
      <c r="BA30" s="789"/>
      <c r="BB30" s="789"/>
      <c r="BC30" s="789"/>
      <c r="BE30" s="6"/>
      <c r="BF30" s="6"/>
      <c r="BL30" s="167"/>
      <c r="BM30" s="139"/>
      <c r="BN30" s="139"/>
      <c r="BO30" s="139"/>
      <c r="BP30" s="139"/>
      <c r="BQ30" s="139"/>
      <c r="BR30" s="139"/>
      <c r="BS30" s="139"/>
      <c r="BT30" s="139"/>
      <c r="BU30" s="139"/>
      <c r="BV30" s="139"/>
    </row>
    <row r="31" spans="1:74" s="5" customFormat="1" ht="13.5" customHeight="1" thickBot="1">
      <c r="A31" s="139"/>
      <c r="B31" s="790"/>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1"/>
      <c r="AD31" s="791"/>
      <c r="AE31" s="791"/>
      <c r="AF31" s="791"/>
      <c r="AG31" s="791"/>
      <c r="AH31" s="791"/>
      <c r="AI31" s="791"/>
      <c r="AJ31" s="791"/>
      <c r="AK31" s="791"/>
      <c r="AL31" s="791"/>
      <c r="AM31" s="791"/>
      <c r="AN31" s="791"/>
      <c r="AO31" s="791"/>
      <c r="AP31" s="791"/>
      <c r="AQ31" s="791"/>
      <c r="AR31" s="791"/>
      <c r="AS31" s="791"/>
      <c r="AT31" s="791"/>
      <c r="AU31" s="791"/>
      <c r="AV31" s="791"/>
      <c r="AW31" s="791"/>
      <c r="AX31" s="791"/>
      <c r="AY31" s="791"/>
      <c r="AZ31" s="791"/>
      <c r="BA31" s="791"/>
      <c r="BB31" s="791"/>
      <c r="BC31" s="791"/>
      <c r="BE31" s="6"/>
      <c r="BF31" s="6"/>
      <c r="BL31" s="167"/>
      <c r="BM31" s="139"/>
      <c r="BN31" s="139"/>
      <c r="BO31" s="139"/>
      <c r="BP31" s="139"/>
      <c r="BQ31" s="139"/>
      <c r="BR31" s="139"/>
      <c r="BS31" s="139"/>
      <c r="BT31" s="139"/>
      <c r="BU31" s="139"/>
      <c r="BV31" s="139"/>
    </row>
    <row r="32" spans="1:74" ht="36.6" customHeight="1">
      <c r="B32" s="792" t="s">
        <v>615</v>
      </c>
      <c r="C32" s="792"/>
      <c r="D32" s="792"/>
      <c r="E32" s="792"/>
      <c r="F32" s="792"/>
      <c r="G32" s="792"/>
      <c r="H32" s="792"/>
      <c r="I32" s="792"/>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2"/>
      <c r="AN32" s="792"/>
      <c r="AO32" s="792"/>
      <c r="AP32" s="792"/>
      <c r="AQ32" s="792"/>
      <c r="AR32" s="792"/>
      <c r="AS32" s="792"/>
      <c r="AT32" s="792"/>
      <c r="AU32" s="792"/>
      <c r="AV32" s="792"/>
      <c r="AW32" s="792"/>
      <c r="AX32" s="792"/>
      <c r="AY32" s="792"/>
      <c r="AZ32" s="792"/>
      <c r="BA32" s="792"/>
      <c r="BB32" s="792"/>
      <c r="BC32" s="792"/>
    </row>
    <row r="33" spans="2:74" ht="23.25" customHeight="1">
      <c r="B33" s="137" t="s">
        <v>616</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row>
    <row r="34" spans="2:74" ht="23.25" customHeight="1">
      <c r="B34" s="137" t="s">
        <v>625</v>
      </c>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row>
    <row r="35" spans="2:74" ht="14.25" customHeight="1">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row>
    <row r="36" spans="2:74" ht="19.5" thickBot="1">
      <c r="B36" s="137"/>
      <c r="C36" s="137"/>
      <c r="D36" s="137"/>
      <c r="E36" s="137"/>
      <c r="F36" s="137"/>
      <c r="G36" s="137"/>
      <c r="H36" s="793" t="s">
        <v>617</v>
      </c>
      <c r="I36" s="793"/>
      <c r="J36" s="793"/>
      <c r="K36" s="793"/>
      <c r="L36" s="793"/>
      <c r="M36" s="793"/>
      <c r="N36" s="793"/>
      <c r="O36" s="137"/>
      <c r="P36" s="137"/>
      <c r="Q36" s="793" t="s">
        <v>649</v>
      </c>
      <c r="R36" s="793"/>
      <c r="S36" s="793"/>
      <c r="T36" s="793"/>
      <c r="U36" s="793"/>
      <c r="V36" s="793"/>
      <c r="W36" s="793"/>
      <c r="X36" s="137"/>
      <c r="Y36" s="137"/>
      <c r="Z36" s="793" t="s">
        <v>618</v>
      </c>
      <c r="AA36" s="793"/>
      <c r="AB36" s="793"/>
      <c r="AC36" s="793"/>
      <c r="AD36" s="793"/>
      <c r="AE36" s="793"/>
      <c r="AF36" s="793"/>
      <c r="AG36" s="793"/>
      <c r="AH36" s="793"/>
      <c r="AI36" s="793"/>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N36"/>
      <c r="BO36"/>
      <c r="BP36"/>
      <c r="BQ36"/>
      <c r="BR36"/>
      <c r="BS36"/>
      <c r="BT36"/>
      <c r="BU36"/>
      <c r="BV36"/>
    </row>
    <row r="37" spans="2:74" ht="20.25" thickBot="1">
      <c r="B37" s="137"/>
      <c r="C37" s="780" t="s">
        <v>619</v>
      </c>
      <c r="D37" s="781"/>
      <c r="E37" s="781"/>
      <c r="F37" s="782"/>
      <c r="G37" s="220"/>
      <c r="H37" s="783" t="str">
        <f>IF($BE$23="空白","",IFERROR(ROUNDDOWN(様式2!AM25+様式2!AV25/12,2),0))</f>
        <v/>
      </c>
      <c r="I37" s="784"/>
      <c r="J37" s="784"/>
      <c r="K37" s="784"/>
      <c r="L37" s="784"/>
      <c r="M37" s="784"/>
      <c r="N37" s="785"/>
      <c r="O37" s="786" t="s">
        <v>620</v>
      </c>
      <c r="P37" s="787"/>
      <c r="Q37" s="783" t="str">
        <f>IF($BE$23="空白","",IFERROR(ROUNDDOWN(S23/215,2),0))</f>
        <v/>
      </c>
      <c r="R37" s="784"/>
      <c r="S37" s="784"/>
      <c r="T37" s="784"/>
      <c r="U37" s="784"/>
      <c r="V37" s="784"/>
      <c r="W37" s="785"/>
      <c r="X37" s="786" t="s">
        <v>621</v>
      </c>
      <c r="Y37" s="788"/>
      <c r="Z37" s="777" t="str">
        <f>IF($BE$23="空白","",IFERROR(H37+Q37,0))</f>
        <v/>
      </c>
      <c r="AA37" s="778"/>
      <c r="AB37" s="778"/>
      <c r="AC37" s="778"/>
      <c r="AD37" s="778"/>
      <c r="AE37" s="778"/>
      <c r="AF37" s="778"/>
      <c r="AG37" s="778"/>
      <c r="AH37" s="778"/>
      <c r="AI37" s="779"/>
      <c r="AJ37" s="220" t="s">
        <v>107</v>
      </c>
      <c r="AK37" s="776" t="str">
        <f>IF($BE$23="空白","",IFERROR(Z37*12,0))</f>
        <v/>
      </c>
      <c r="AL37" s="776"/>
      <c r="AM37" s="776"/>
      <c r="AN37" s="776"/>
      <c r="AO37" s="776"/>
      <c r="AP37" s="776"/>
      <c r="AQ37" s="776"/>
      <c r="AR37" s="405" t="s">
        <v>108</v>
      </c>
      <c r="AS37" s="405"/>
      <c r="AT37" s="405"/>
      <c r="AU37" s="405"/>
      <c r="AV37" s="405"/>
      <c r="AW37" s="405"/>
      <c r="AX37" s="405"/>
      <c r="AY37" s="405"/>
      <c r="AZ37" s="405"/>
      <c r="BA37" s="405"/>
      <c r="BB37" s="405"/>
      <c r="BC37" s="405"/>
      <c r="BD37" s="405"/>
      <c r="BE37" s="405"/>
      <c r="BF37" s="405"/>
      <c r="BG37" s="405"/>
      <c r="BH37" s="405"/>
      <c r="BI37" s="405"/>
      <c r="BJ37" s="405"/>
      <c r="BK37" s="405"/>
      <c r="BL37" s="137"/>
      <c r="BN37"/>
      <c r="BO37"/>
      <c r="BP37"/>
      <c r="BQ37"/>
      <c r="BR37"/>
      <c r="BS37"/>
      <c r="BT37"/>
      <c r="BU37"/>
      <c r="BV37"/>
    </row>
    <row r="38" spans="2:74" ht="6.75" customHeight="1" thickBot="1">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406"/>
      <c r="AL38" s="406"/>
      <c r="AM38" s="406"/>
      <c r="AN38" s="406"/>
      <c r="AO38" s="406"/>
      <c r="AP38" s="406"/>
      <c r="AQ38" s="406"/>
      <c r="AR38" s="137"/>
      <c r="AS38" s="137"/>
      <c r="AT38" s="137"/>
      <c r="AU38" s="137"/>
      <c r="AV38" s="137"/>
      <c r="AW38" s="137"/>
      <c r="AX38" s="137"/>
      <c r="AY38" s="137"/>
      <c r="AZ38" s="137"/>
      <c r="BA38" s="137"/>
      <c r="BB38" s="137"/>
      <c r="BC38" s="137"/>
      <c r="BD38" s="137"/>
      <c r="BE38" s="137"/>
      <c r="BF38" s="137"/>
      <c r="BG38" s="137"/>
      <c r="BH38" s="137"/>
      <c r="BI38" s="137"/>
      <c r="BJ38" s="137"/>
      <c r="BK38" s="137"/>
      <c r="BL38" s="137"/>
      <c r="BN38"/>
      <c r="BO38"/>
      <c r="BP38"/>
      <c r="BQ38"/>
      <c r="BR38"/>
      <c r="BS38"/>
      <c r="BT38"/>
      <c r="BU38"/>
      <c r="BV38"/>
    </row>
    <row r="39" spans="2:74" ht="20.25" thickBot="1">
      <c r="B39" s="137"/>
      <c r="C39" s="780" t="s">
        <v>622</v>
      </c>
      <c r="D39" s="781"/>
      <c r="E39" s="781"/>
      <c r="F39" s="782"/>
      <c r="G39" s="220"/>
      <c r="H39" s="783" t="str">
        <f>IF($BE$26="空白","",IFERROR(ROUNDDOWN(様式2!AM31+様式2!AV31/12,2),0))</f>
        <v/>
      </c>
      <c r="I39" s="784"/>
      <c r="J39" s="784"/>
      <c r="K39" s="784"/>
      <c r="L39" s="784"/>
      <c r="M39" s="784"/>
      <c r="N39" s="785"/>
      <c r="O39" s="786" t="s">
        <v>620</v>
      </c>
      <c r="P39" s="787"/>
      <c r="Q39" s="783" t="str">
        <f>IF($BE$26="空白","",IFERROR(ROUNDDOWN(S26/215,2),0))</f>
        <v/>
      </c>
      <c r="R39" s="784"/>
      <c r="S39" s="784"/>
      <c r="T39" s="784"/>
      <c r="U39" s="784"/>
      <c r="V39" s="784"/>
      <c r="W39" s="785"/>
      <c r="X39" s="786" t="s">
        <v>621</v>
      </c>
      <c r="Y39" s="788"/>
      <c r="Z39" s="777" t="str">
        <f>IF($BE$26="空白","",IFERROR(H39+Q39,0))</f>
        <v/>
      </c>
      <c r="AA39" s="778"/>
      <c r="AB39" s="778"/>
      <c r="AC39" s="778"/>
      <c r="AD39" s="778"/>
      <c r="AE39" s="778"/>
      <c r="AF39" s="778"/>
      <c r="AG39" s="778"/>
      <c r="AH39" s="778"/>
      <c r="AI39" s="779"/>
      <c r="AJ39" s="220" t="s">
        <v>107</v>
      </c>
      <c r="AK39" s="776" t="str">
        <f>IF($BE$26="空白","",IFERROR(Z39*12,0))</f>
        <v/>
      </c>
      <c r="AL39" s="776"/>
      <c r="AM39" s="776"/>
      <c r="AN39" s="776"/>
      <c r="AO39" s="776"/>
      <c r="AP39" s="776"/>
      <c r="AQ39" s="776"/>
      <c r="AR39" s="405" t="s">
        <v>108</v>
      </c>
      <c r="AS39" s="405"/>
      <c r="AT39" s="405"/>
      <c r="AU39" s="405"/>
      <c r="AV39" s="405"/>
      <c r="AW39" s="405"/>
      <c r="AX39" s="405"/>
      <c r="AY39" s="405"/>
      <c r="AZ39" s="405"/>
      <c r="BA39" s="405"/>
      <c r="BB39" s="405"/>
      <c r="BC39" s="405"/>
      <c r="BD39" s="405"/>
      <c r="BE39" s="405"/>
      <c r="BF39" s="405"/>
      <c r="BG39" s="405"/>
      <c r="BH39" s="405"/>
      <c r="BI39" s="405"/>
      <c r="BJ39" s="405"/>
      <c r="BK39" s="405"/>
      <c r="BL39" s="137"/>
      <c r="BN39"/>
      <c r="BO39"/>
      <c r="BP39"/>
      <c r="BQ39"/>
      <c r="BR39"/>
      <c r="BS39"/>
      <c r="BT39"/>
      <c r="BU39"/>
      <c r="BV39"/>
    </row>
    <row r="40" spans="2:74" ht="6.75" customHeight="1" thickBot="1">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406"/>
      <c r="AL40" s="406"/>
      <c r="AM40" s="406"/>
      <c r="AN40" s="406"/>
      <c r="AO40" s="406"/>
      <c r="AP40" s="406"/>
      <c r="AQ40" s="406"/>
      <c r="AR40" s="137"/>
      <c r="AS40" s="137"/>
      <c r="AT40" s="137"/>
      <c r="AU40" s="137"/>
      <c r="AV40" s="137"/>
      <c r="AW40" s="137"/>
      <c r="AX40" s="137"/>
      <c r="AY40" s="137"/>
      <c r="AZ40" s="137"/>
      <c r="BA40" s="137"/>
      <c r="BB40" s="137"/>
      <c r="BC40" s="137"/>
      <c r="BD40" s="137"/>
      <c r="BE40" s="137"/>
      <c r="BF40" s="137"/>
      <c r="BG40" s="137"/>
      <c r="BH40" s="137"/>
      <c r="BI40" s="137"/>
      <c r="BJ40" s="137"/>
      <c r="BK40" s="137"/>
      <c r="BL40" s="137"/>
      <c r="BN40"/>
      <c r="BO40"/>
      <c r="BP40"/>
      <c r="BQ40"/>
      <c r="BR40"/>
      <c r="BS40"/>
      <c r="BT40"/>
      <c r="BU40"/>
      <c r="BV40"/>
    </row>
    <row r="41" spans="2:74" ht="20.25" thickBot="1">
      <c r="B41" s="137"/>
      <c r="C41" s="780" t="s">
        <v>623</v>
      </c>
      <c r="D41" s="781"/>
      <c r="E41" s="781"/>
      <c r="F41" s="782"/>
      <c r="G41" s="220"/>
      <c r="H41" s="783" t="str">
        <f>IF($BE$29="空白","",IFERROR(ROUNDDOWN(様式2!AM37+様式2!AV37/12,2),0))</f>
        <v/>
      </c>
      <c r="I41" s="784"/>
      <c r="J41" s="784"/>
      <c r="K41" s="784"/>
      <c r="L41" s="784"/>
      <c r="M41" s="784"/>
      <c r="N41" s="785"/>
      <c r="O41" s="786" t="s">
        <v>620</v>
      </c>
      <c r="P41" s="787"/>
      <c r="Q41" s="783" t="str">
        <f>IF($BE$29="空白","",IFERROR(ROUNDDOWN(S29/215,2),0))</f>
        <v/>
      </c>
      <c r="R41" s="784"/>
      <c r="S41" s="784"/>
      <c r="T41" s="784"/>
      <c r="U41" s="784"/>
      <c r="V41" s="784"/>
      <c r="W41" s="785"/>
      <c r="X41" s="786" t="s">
        <v>621</v>
      </c>
      <c r="Y41" s="788"/>
      <c r="Z41" s="777" t="str">
        <f>IF($BE$29="空白","",IFERROR(H41+Q41,0))</f>
        <v/>
      </c>
      <c r="AA41" s="778"/>
      <c r="AB41" s="778"/>
      <c r="AC41" s="778"/>
      <c r="AD41" s="778"/>
      <c r="AE41" s="778"/>
      <c r="AF41" s="778"/>
      <c r="AG41" s="778"/>
      <c r="AH41" s="778"/>
      <c r="AI41" s="779"/>
      <c r="AJ41" s="220" t="s">
        <v>107</v>
      </c>
      <c r="AK41" s="776" t="str">
        <f>IF($BE$29="空白","",IFERROR(Z41*12,0))</f>
        <v/>
      </c>
      <c r="AL41" s="776"/>
      <c r="AM41" s="776"/>
      <c r="AN41" s="776"/>
      <c r="AO41" s="776"/>
      <c r="AP41" s="776"/>
      <c r="AQ41" s="776"/>
      <c r="AR41" s="405" t="s">
        <v>108</v>
      </c>
      <c r="AS41" s="405"/>
      <c r="AT41" s="405"/>
      <c r="AU41" s="405"/>
      <c r="AV41" s="405"/>
      <c r="AW41" s="405"/>
      <c r="AX41" s="405"/>
      <c r="AY41" s="405"/>
      <c r="AZ41" s="405"/>
      <c r="BA41" s="405"/>
      <c r="BB41" s="405"/>
      <c r="BC41" s="405"/>
      <c r="BD41" s="405"/>
      <c r="BE41" s="405"/>
      <c r="BF41" s="405"/>
      <c r="BG41" s="405"/>
      <c r="BH41" s="405"/>
      <c r="BI41" s="405"/>
      <c r="BJ41" s="405"/>
      <c r="BK41" s="405"/>
      <c r="BL41" s="137"/>
      <c r="BN41"/>
      <c r="BO41"/>
      <c r="BP41"/>
      <c r="BQ41"/>
      <c r="BR41"/>
      <c r="BS41"/>
      <c r="BT41"/>
      <c r="BU41"/>
      <c r="BV41"/>
    </row>
    <row r="42" spans="2:74" ht="6.75" customHeight="1">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row>
    <row r="43" spans="2:74" ht="23.25" customHeight="1">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407" t="s">
        <v>624</v>
      </c>
      <c r="BB43" s="137"/>
      <c r="BC43" s="137"/>
    </row>
  </sheetData>
  <sheetProtection sheet="1" formatCells="0" selectLockedCells="1"/>
  <mergeCells count="81">
    <mergeCell ref="AW4:BC4"/>
    <mergeCell ref="B5:BC5"/>
    <mergeCell ref="B6:BC6"/>
    <mergeCell ref="B8:BC8"/>
    <mergeCell ref="AI10:AK10"/>
    <mergeCell ref="AL10:AQ10"/>
    <mergeCell ref="AR10:AS10"/>
    <mergeCell ref="AT10:AV10"/>
    <mergeCell ref="AW10:AX10"/>
    <mergeCell ref="AY10:BA10"/>
    <mergeCell ref="BB10:BC10"/>
    <mergeCell ref="AJ12:AW12"/>
    <mergeCell ref="AX12:BC13"/>
    <mergeCell ref="B11:I11"/>
    <mergeCell ref="B12:F12"/>
    <mergeCell ref="H12:X12"/>
    <mergeCell ref="Y12:AB12"/>
    <mergeCell ref="AD12:AH12"/>
    <mergeCell ref="B13:F13"/>
    <mergeCell ref="H13:I13"/>
    <mergeCell ref="AJ13:AW13"/>
    <mergeCell ref="B23:R23"/>
    <mergeCell ref="S23:AE23"/>
    <mergeCell ref="AF23:AL23"/>
    <mergeCell ref="AM23:BC23"/>
    <mergeCell ref="B14:F14"/>
    <mergeCell ref="H14:AW14"/>
    <mergeCell ref="H15:AB15"/>
    <mergeCell ref="B16:BC16"/>
    <mergeCell ref="B17:H17"/>
    <mergeCell ref="I17:AG17"/>
    <mergeCell ref="AH17:AM20"/>
    <mergeCell ref="AN17:BC18"/>
    <mergeCell ref="B18:H19"/>
    <mergeCell ref="B22:BC22"/>
    <mergeCell ref="I18:AG19"/>
    <mergeCell ref="AN19:BC20"/>
    <mergeCell ref="B20:H20"/>
    <mergeCell ref="I20:AG20"/>
    <mergeCell ref="J13:Z13"/>
    <mergeCell ref="AA13:AB13"/>
    <mergeCell ref="AD13:AH13"/>
    <mergeCell ref="B24:BC24"/>
    <mergeCell ref="B25:BC25"/>
    <mergeCell ref="B26:R26"/>
    <mergeCell ref="S26:AE26"/>
    <mergeCell ref="AF26:AL26"/>
    <mergeCell ref="AM26:BC26"/>
    <mergeCell ref="B27:BC27"/>
    <mergeCell ref="B28:BC28"/>
    <mergeCell ref="B29:R29"/>
    <mergeCell ref="S29:AE29"/>
    <mergeCell ref="AF29:AL29"/>
    <mergeCell ref="AM29:BC29"/>
    <mergeCell ref="B30:BC30"/>
    <mergeCell ref="B31:BC31"/>
    <mergeCell ref="B32:BC32"/>
    <mergeCell ref="H36:N36"/>
    <mergeCell ref="Q36:W36"/>
    <mergeCell ref="Z36:AI36"/>
    <mergeCell ref="X37:Y37"/>
    <mergeCell ref="Z37:AI37"/>
    <mergeCell ref="AK37:AQ37"/>
    <mergeCell ref="C39:F39"/>
    <mergeCell ref="H39:N39"/>
    <mergeCell ref="O39:P39"/>
    <mergeCell ref="Q39:W39"/>
    <mergeCell ref="X39:Y39"/>
    <mergeCell ref="C37:F37"/>
    <mergeCell ref="H37:N37"/>
    <mergeCell ref="O37:P37"/>
    <mergeCell ref="Q37:W37"/>
    <mergeCell ref="AK41:AQ41"/>
    <mergeCell ref="Z39:AI39"/>
    <mergeCell ref="AK39:AQ39"/>
    <mergeCell ref="C41:F41"/>
    <mergeCell ref="H41:N41"/>
    <mergeCell ref="O41:P41"/>
    <mergeCell ref="Q41:W41"/>
    <mergeCell ref="X41:Y41"/>
    <mergeCell ref="Z41:AI41"/>
  </mergeCells>
  <phoneticPr fontId="1"/>
  <conditionalFormatting sqref="H12">
    <cfRule type="expression" dxfId="30" priority="18">
      <formula>H12&lt;&gt;""</formula>
    </cfRule>
  </conditionalFormatting>
  <conditionalFormatting sqref="H14">
    <cfRule type="expression" dxfId="29" priority="7">
      <formula>H14&lt;&gt;""</formula>
    </cfRule>
  </conditionalFormatting>
  <conditionalFormatting sqref="I17:I18">
    <cfRule type="expression" dxfId="28" priority="4" stopIfTrue="1">
      <formula>I17&lt;&gt;""</formula>
    </cfRule>
  </conditionalFormatting>
  <conditionalFormatting sqref="I20">
    <cfRule type="expression" dxfId="27" priority="3" stopIfTrue="1">
      <formula>I20&lt;&gt;""</formula>
    </cfRule>
  </conditionalFormatting>
  <conditionalFormatting sqref="J13">
    <cfRule type="expression" dxfId="26" priority="2">
      <formula>J13&lt;&gt;""</formula>
    </cfRule>
  </conditionalFormatting>
  <conditionalFormatting sqref="S23:AE23">
    <cfRule type="expression" dxfId="25" priority="13">
      <formula>S23&lt;&gt;""</formula>
    </cfRule>
  </conditionalFormatting>
  <conditionalFormatting sqref="S26:AE26">
    <cfRule type="expression" dxfId="24" priority="12">
      <formula>S26&lt;&gt;""</formula>
    </cfRule>
  </conditionalFormatting>
  <conditionalFormatting sqref="S29:AE29">
    <cfRule type="expression" dxfId="23" priority="11">
      <formula>S29&lt;&gt;""</formula>
    </cfRule>
  </conditionalFormatting>
  <conditionalFormatting sqref="AJ12:AJ13">
    <cfRule type="expression" dxfId="22" priority="1">
      <formula>AJ12&lt;&gt;""</formula>
    </cfRule>
  </conditionalFormatting>
  <conditionalFormatting sqref="AL10:AQ10">
    <cfRule type="notContainsBlanks" dxfId="21" priority="6">
      <formula>LEN(TRIM(AL10))&gt;0</formula>
    </cfRule>
  </conditionalFormatting>
  <conditionalFormatting sqref="AT10 AY10">
    <cfRule type="expression" dxfId="20" priority="5" stopIfTrue="1">
      <formula>AT10&lt;&gt;""</formula>
    </cfRule>
  </conditionalFormatting>
  <conditionalFormatting sqref="BL20">
    <cfRule type="containsText" dxfId="19" priority="16" operator="containsText" text="ません">
      <formula>NOT(ISERROR(SEARCH("ません",BL20)))</formula>
    </cfRule>
  </conditionalFormatting>
  <dataValidations disablePrompts="1" count="4">
    <dataValidation operator="equal" allowBlank="1" showInputMessage="1" showErrorMessage="1" error="「技能者ID」は半角数字（4桁-4桁-4桁）で入力してください" sqref="I20:P20" xr:uid="{B04F3E1D-2BEA-4C14-A7DC-E8D1AE2D8040}"/>
    <dataValidation operator="equal" allowBlank="1" showInputMessage="1" showErrorMessage="1" sqref="J13:Z13" xr:uid="{DAB83460-0113-4D59-ACCC-A5E0C1B70589}"/>
    <dataValidation imeMode="on" allowBlank="1" showInputMessage="1" showErrorMessage="1" sqref="H12:X12 H14:AW14 AJ12:AW13" xr:uid="{E387D672-76D7-4FBB-AB59-77D8FD2188EE}"/>
    <dataValidation imeMode="halfAlpha" allowBlank="1" showInputMessage="1" showErrorMessage="1" sqref="AY10:BA10 AT10:AV10" xr:uid="{23FCE823-6A2B-4FB5-B71F-0815886B1608}"/>
  </dataValidations>
  <printOptions horizontalCentered="1"/>
  <pageMargins left="0.51181102362204722" right="0.51181102362204722" top="0.55118110236220474" bottom="0.35433070866141736" header="0.31496062992125984" footer="0.31496062992125984"/>
  <pageSetup paperSize="9" scale="92" orientation="portrait" cellComments="asDisplayed" r:id="rId1"/>
  <headerFooter>
    <oddFooter>&amp;L&amp;9&amp;D</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23913-4F65-479A-8F57-34CFC40B422D}">
  <sheetPr codeName="Sheet3">
    <pageSetUpPr fitToPage="1"/>
  </sheetPr>
  <dimension ref="B1:CT55"/>
  <sheetViews>
    <sheetView topLeftCell="A19" zoomScaleNormal="100" workbookViewId="0">
      <selection activeCell="AQ34" sqref="AQ34:AS34"/>
    </sheetView>
  </sheetViews>
  <sheetFormatPr defaultRowHeight="18.75" outlineLevelRow="1" outlineLevelCol="1"/>
  <cols>
    <col min="1" max="1" width="2.875" customWidth="1"/>
    <col min="2" max="6" width="2.25" customWidth="1"/>
    <col min="7" max="54" width="1.625" customWidth="1"/>
    <col min="55" max="55" width="1.75" customWidth="1"/>
    <col min="56" max="56" width="4.125" style="13" hidden="1" customWidth="1" outlineLevel="1"/>
    <col min="57" max="58" width="7.25" style="162" hidden="1" customWidth="1" outlineLevel="1"/>
    <col min="59" max="59" width="9.5" hidden="1" customWidth="1" outlineLevel="1"/>
    <col min="60" max="60" width="2.875" hidden="1" customWidth="1" outlineLevel="1"/>
    <col min="61" max="61" width="4.125" hidden="1" customWidth="1" outlineLevel="1"/>
    <col min="62" max="62" width="3.25" hidden="1" customWidth="1" outlineLevel="1"/>
    <col min="63" max="63" width="4.25" hidden="1" customWidth="1" outlineLevel="1"/>
    <col min="64" max="64" width="4.5" hidden="1" customWidth="1" outlineLevel="1"/>
    <col min="65" max="81" width="1.625" hidden="1" customWidth="1" outlineLevel="1"/>
    <col min="82" max="82" width="4.125" hidden="1" customWidth="1" outlineLevel="1"/>
    <col min="83" max="83" width="31.25" style="137" customWidth="1" collapsed="1"/>
    <col min="84" max="91" width="8.75" style="137"/>
  </cols>
  <sheetData>
    <row r="1" spans="2:98" ht="20.25" outlineLevel="1" thickTop="1" thickBot="1">
      <c r="CO1" s="226" t="s">
        <v>403</v>
      </c>
      <c r="CP1" s="226" t="s">
        <v>349</v>
      </c>
      <c r="CQ1" s="226" t="s">
        <v>350</v>
      </c>
      <c r="CR1" s="226" t="s">
        <v>351</v>
      </c>
      <c r="CS1" s="226" t="s">
        <v>352</v>
      </c>
      <c r="CT1" s="226" t="s">
        <v>353</v>
      </c>
    </row>
    <row r="2" spans="2:98" ht="20.25" outlineLevel="1" thickTop="1" thickBot="1">
      <c r="CO2" s="226" t="str">
        <f>AQ34</f>
        <v/>
      </c>
      <c r="CP2" s="226" t="str">
        <f>AV34</f>
        <v/>
      </c>
      <c r="CQ2" s="226" t="str">
        <f>AQ35</f>
        <v/>
      </c>
      <c r="CR2" s="226" t="str">
        <f>AV35</f>
        <v/>
      </c>
      <c r="CS2" s="226" t="str">
        <f>AQ36</f>
        <v/>
      </c>
      <c r="CT2" s="226" t="str">
        <f>AV36</f>
        <v/>
      </c>
    </row>
    <row r="3" spans="2:98" ht="7.5" customHeight="1" thickTop="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row>
    <row r="4" spans="2:98" ht="18" customHeight="1">
      <c r="B4" s="375" t="s">
        <v>533</v>
      </c>
      <c r="C4" s="376"/>
      <c r="D4" s="376"/>
      <c r="E4" s="376"/>
      <c r="F4" s="376"/>
      <c r="G4" s="376"/>
      <c r="H4" s="137"/>
      <c r="I4" s="321"/>
      <c r="J4" s="137"/>
      <c r="K4" s="137"/>
      <c r="L4" s="137"/>
      <c r="M4" s="137"/>
      <c r="N4" s="137"/>
      <c r="O4" s="137"/>
      <c r="P4" s="137"/>
      <c r="Q4" s="137"/>
      <c r="R4" s="137"/>
      <c r="S4" s="137"/>
      <c r="T4" s="137"/>
      <c r="U4" s="137"/>
      <c r="V4" s="137"/>
      <c r="W4" s="137"/>
      <c r="X4" s="137"/>
      <c r="Y4" s="137"/>
      <c r="Z4" s="137"/>
      <c r="AA4" s="137"/>
      <c r="AB4" s="137"/>
      <c r="AC4" s="137"/>
      <c r="AD4" s="137"/>
      <c r="AE4" s="137"/>
      <c r="AF4" s="137"/>
      <c r="AG4" s="377"/>
      <c r="AH4" s="377"/>
      <c r="AI4" s="377"/>
      <c r="AJ4" s="377"/>
      <c r="AK4" s="377"/>
      <c r="AL4" s="377"/>
      <c r="AM4" s="377"/>
      <c r="AN4" s="377"/>
      <c r="AO4" s="377"/>
      <c r="AP4" s="377"/>
      <c r="AQ4" s="377"/>
      <c r="AR4" s="377"/>
      <c r="AS4" s="377"/>
      <c r="AT4" s="377"/>
      <c r="AU4" s="377"/>
      <c r="AV4" s="377"/>
      <c r="AW4" s="824" t="str">
        <f>様式１!AW5</f>
        <v>Ver.260401</v>
      </c>
      <c r="AX4" s="824"/>
      <c r="AY4" s="824"/>
      <c r="AZ4" s="824"/>
      <c r="BA4" s="824"/>
      <c r="BB4" s="824"/>
      <c r="BC4" s="824"/>
    </row>
    <row r="5" spans="2:98" ht="25.5" customHeight="1">
      <c r="B5" s="757" t="s">
        <v>98</v>
      </c>
      <c r="C5" s="757"/>
      <c r="D5" s="757"/>
      <c r="E5" s="757"/>
      <c r="F5" s="757"/>
      <c r="G5" s="757"/>
      <c r="H5" s="757"/>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7"/>
      <c r="AL5" s="757"/>
      <c r="AM5" s="757"/>
      <c r="AN5" s="757"/>
      <c r="AO5" s="757"/>
      <c r="AP5" s="757"/>
      <c r="AQ5" s="757"/>
      <c r="AR5" s="757"/>
      <c r="AS5" s="757"/>
      <c r="AT5" s="757"/>
      <c r="AU5" s="757"/>
      <c r="AV5" s="757"/>
      <c r="AW5" s="757"/>
      <c r="AX5" s="757"/>
      <c r="AY5" s="757"/>
      <c r="AZ5" s="757"/>
      <c r="BA5" s="757"/>
      <c r="BB5" s="757"/>
      <c r="BC5" s="757"/>
    </row>
    <row r="6" spans="2:98" ht="7.5" customHeight="1">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row>
    <row r="7" spans="2:98" ht="49.5" customHeight="1">
      <c r="B7" s="866" t="s">
        <v>113</v>
      </c>
      <c r="C7" s="866"/>
      <c r="D7" s="866"/>
      <c r="E7" s="866"/>
      <c r="F7" s="866"/>
      <c r="G7" s="866"/>
      <c r="H7" s="866"/>
      <c r="I7" s="866"/>
      <c r="J7" s="866"/>
      <c r="K7" s="866"/>
      <c r="L7" s="866"/>
      <c r="M7" s="866"/>
      <c r="N7" s="866"/>
      <c r="O7" s="866"/>
      <c r="P7" s="866"/>
      <c r="Q7" s="866"/>
      <c r="R7" s="866"/>
      <c r="S7" s="866"/>
      <c r="T7" s="866"/>
      <c r="U7" s="866"/>
      <c r="V7" s="866"/>
      <c r="W7" s="866"/>
      <c r="X7" s="866"/>
      <c r="Y7" s="866"/>
      <c r="Z7" s="866"/>
      <c r="AA7" s="866"/>
      <c r="AB7" s="866"/>
      <c r="AC7" s="866"/>
      <c r="AD7" s="866"/>
      <c r="AE7" s="866"/>
      <c r="AF7" s="866"/>
      <c r="AG7" s="866"/>
      <c r="AH7" s="866"/>
      <c r="AI7" s="866"/>
      <c r="AJ7" s="866"/>
      <c r="AK7" s="866"/>
      <c r="AL7" s="866"/>
      <c r="AM7" s="866"/>
      <c r="AN7" s="866"/>
      <c r="AO7" s="866"/>
      <c r="AP7" s="866"/>
      <c r="AQ7" s="866"/>
      <c r="AR7" s="866"/>
      <c r="AS7" s="866"/>
      <c r="AT7" s="866"/>
      <c r="AU7" s="866"/>
      <c r="AV7" s="866"/>
      <c r="AW7" s="866"/>
      <c r="AX7" s="866"/>
      <c r="AY7" s="866"/>
      <c r="AZ7" s="866"/>
      <c r="BA7" s="866"/>
      <c r="BB7" s="866"/>
      <c r="BC7" s="866"/>
    </row>
    <row r="8" spans="2:98" ht="3.75" customHeight="1">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row>
    <row r="9" spans="2:98" ht="18.95" customHeight="1">
      <c r="B9" s="380"/>
      <c r="C9" s="380"/>
      <c r="D9" s="380"/>
      <c r="E9" s="380"/>
      <c r="F9" s="380"/>
      <c r="G9" s="380"/>
      <c r="H9" s="380"/>
      <c r="I9" s="380"/>
      <c r="J9" s="380"/>
      <c r="K9" s="380"/>
      <c r="L9" s="380"/>
      <c r="M9" s="380"/>
      <c r="N9" s="380"/>
      <c r="O9" s="380"/>
      <c r="P9" s="380"/>
      <c r="Q9" s="380"/>
      <c r="R9" s="380"/>
      <c r="S9" s="137"/>
      <c r="T9" s="202"/>
      <c r="U9" s="202"/>
      <c r="V9" s="202"/>
      <c r="W9" s="202"/>
      <c r="X9" s="202"/>
      <c r="Y9" s="202"/>
      <c r="Z9" s="202"/>
      <c r="AA9" s="202"/>
      <c r="AB9" s="202"/>
      <c r="AC9" s="202"/>
      <c r="AD9" s="202"/>
      <c r="AE9" s="137"/>
      <c r="AF9" s="759" t="s">
        <v>461</v>
      </c>
      <c r="AG9" s="759"/>
      <c r="AH9" s="759"/>
      <c r="AI9" s="760">
        <f>様式１!AL6</f>
        <v>2026</v>
      </c>
      <c r="AJ9" s="760"/>
      <c r="AK9" s="760"/>
      <c r="AL9" s="760"/>
      <c r="AM9" s="760"/>
      <c r="AN9" s="760"/>
      <c r="AO9" s="759" t="s">
        <v>0</v>
      </c>
      <c r="AP9" s="759"/>
      <c r="AQ9" s="760">
        <f>様式１!AT6</f>
        <v>0</v>
      </c>
      <c r="AR9" s="760"/>
      <c r="AS9" s="760"/>
      <c r="AT9" s="759" t="s">
        <v>1</v>
      </c>
      <c r="AU9" s="759"/>
      <c r="AV9" s="760">
        <f>様式１!AY6</f>
        <v>0</v>
      </c>
      <c r="AW9" s="760"/>
      <c r="AX9" s="760"/>
      <c r="AY9" s="759" t="s">
        <v>2</v>
      </c>
      <c r="AZ9" s="759"/>
      <c r="BA9" s="137"/>
      <c r="BB9" s="137"/>
      <c r="BC9" s="137"/>
    </row>
    <row r="10" spans="2:98" ht="13.5" customHeight="1">
      <c r="B10" s="751" t="s">
        <v>70</v>
      </c>
      <c r="C10" s="751"/>
      <c r="D10" s="751"/>
      <c r="E10" s="751"/>
      <c r="F10" s="751"/>
      <c r="G10" s="751"/>
      <c r="H10" s="751"/>
      <c r="I10" s="751"/>
      <c r="J10" s="380"/>
      <c r="K10" s="380"/>
      <c r="L10" s="380"/>
      <c r="M10" s="380"/>
      <c r="N10" s="380"/>
      <c r="O10" s="380"/>
      <c r="P10" s="380"/>
      <c r="Q10" s="380"/>
      <c r="R10" s="380"/>
      <c r="S10" s="137"/>
      <c r="T10" s="137"/>
      <c r="U10" s="137"/>
      <c r="V10" s="137"/>
      <c r="W10" s="137"/>
      <c r="X10" s="137"/>
      <c r="Y10" s="137"/>
      <c r="Z10" s="137"/>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row>
    <row r="11" spans="2:98" s="2" customFormat="1" ht="30" customHeight="1">
      <c r="B11" s="752" t="s">
        <v>460</v>
      </c>
      <c r="C11" s="753"/>
      <c r="D11" s="753"/>
      <c r="E11" s="753"/>
      <c r="F11" s="753"/>
      <c r="G11" s="75" t="s">
        <v>72</v>
      </c>
      <c r="H11" s="852" t="str">
        <f>IF(様式2!H11="","",様式2!H11)</f>
        <v/>
      </c>
      <c r="I11" s="852"/>
      <c r="J11" s="852"/>
      <c r="K11" s="852"/>
      <c r="L11" s="852"/>
      <c r="M11" s="852"/>
      <c r="N11" s="852"/>
      <c r="O11" s="852"/>
      <c r="P11" s="852"/>
      <c r="Q11" s="852"/>
      <c r="R11" s="852"/>
      <c r="S11" s="852"/>
      <c r="T11" s="852"/>
      <c r="U11" s="852"/>
      <c r="V11" s="852"/>
      <c r="W11" s="852"/>
      <c r="X11" s="852"/>
      <c r="Y11" s="753"/>
      <c r="Z11" s="753"/>
      <c r="AA11" s="753"/>
      <c r="AB11" s="753"/>
      <c r="AC11" s="76"/>
      <c r="AD11" s="756" t="s">
        <v>74</v>
      </c>
      <c r="AE11" s="756"/>
      <c r="AF11" s="756"/>
      <c r="AG11" s="756"/>
      <c r="AH11" s="756"/>
      <c r="AI11" s="75" t="s">
        <v>72</v>
      </c>
      <c r="AJ11" s="852" t="str">
        <f>IF(様式2!AJ11="","",様式2!AJ11)</f>
        <v/>
      </c>
      <c r="AK11" s="852"/>
      <c r="AL11" s="852"/>
      <c r="AM11" s="852"/>
      <c r="AN11" s="852"/>
      <c r="AO11" s="852"/>
      <c r="AP11" s="852"/>
      <c r="AQ11" s="852"/>
      <c r="AR11" s="852"/>
      <c r="AS11" s="852"/>
      <c r="AT11" s="852"/>
      <c r="AU11" s="852"/>
      <c r="AV11" s="852"/>
      <c r="AW11" s="852"/>
      <c r="AX11" s="138"/>
      <c r="AY11" s="138"/>
      <c r="AZ11" s="138"/>
      <c r="BA11" s="138"/>
      <c r="BB11" s="138"/>
      <c r="BC11" s="138"/>
      <c r="BD11" s="14"/>
      <c r="BE11" s="163"/>
      <c r="BF11" s="163"/>
      <c r="CE11" s="138"/>
      <c r="CF11" s="138"/>
      <c r="CG11" s="138"/>
      <c r="CH11" s="138"/>
      <c r="CI11" s="138"/>
      <c r="CJ11" s="138"/>
      <c r="CK11" s="138"/>
      <c r="CL11" s="138"/>
      <c r="CM11" s="138"/>
    </row>
    <row r="12" spans="2:98" s="2" customFormat="1" ht="30" customHeight="1">
      <c r="B12" s="773" t="s">
        <v>75</v>
      </c>
      <c r="C12" s="773"/>
      <c r="D12" s="773"/>
      <c r="E12" s="773"/>
      <c r="F12" s="773"/>
      <c r="G12" s="75" t="s">
        <v>72</v>
      </c>
      <c r="H12" s="774" t="s">
        <v>76</v>
      </c>
      <c r="I12" s="774"/>
      <c r="J12" s="871" t="str">
        <f>IF(様式2!J12="","",様式2!J12)</f>
        <v>00000000000022</v>
      </c>
      <c r="K12" s="871"/>
      <c r="L12" s="871"/>
      <c r="M12" s="871"/>
      <c r="N12" s="871"/>
      <c r="O12" s="871"/>
      <c r="P12" s="871"/>
      <c r="Q12" s="871"/>
      <c r="R12" s="871"/>
      <c r="S12" s="871"/>
      <c r="T12" s="871"/>
      <c r="U12" s="871"/>
      <c r="V12" s="871"/>
      <c r="W12" s="871"/>
      <c r="X12" s="871"/>
      <c r="Y12" s="871"/>
      <c r="Z12" s="871"/>
      <c r="AA12" s="774" t="s">
        <v>17</v>
      </c>
      <c r="AB12" s="774"/>
      <c r="AD12" s="756" t="s">
        <v>77</v>
      </c>
      <c r="AE12" s="756"/>
      <c r="AF12" s="756"/>
      <c r="AG12" s="756"/>
      <c r="AH12" s="756"/>
      <c r="AI12" s="77" t="s">
        <v>72</v>
      </c>
      <c r="AJ12" s="852">
        <f>IF(様式2!AJ12="","",様式2!AJ12)</f>
        <v>0</v>
      </c>
      <c r="AK12" s="852"/>
      <c r="AL12" s="852"/>
      <c r="AM12" s="852"/>
      <c r="AN12" s="852"/>
      <c r="AO12" s="852"/>
      <c r="AP12" s="852"/>
      <c r="AQ12" s="852"/>
      <c r="AR12" s="852"/>
      <c r="AS12" s="852"/>
      <c r="AT12" s="852"/>
      <c r="AU12" s="852"/>
      <c r="AV12" s="852"/>
      <c r="AW12" s="852"/>
      <c r="AX12" s="763" t="s">
        <v>594</v>
      </c>
      <c r="AY12" s="764"/>
      <c r="AZ12" s="764"/>
      <c r="BA12" s="764"/>
      <c r="BB12" s="764"/>
      <c r="BC12" s="764"/>
      <c r="BD12" s="14"/>
      <c r="BE12" s="163"/>
      <c r="BF12" s="163"/>
      <c r="CE12" s="138"/>
      <c r="CF12" s="138"/>
      <c r="CG12" s="138"/>
      <c r="CH12" s="138"/>
      <c r="CI12" s="138"/>
      <c r="CJ12" s="138"/>
      <c r="CK12" s="138"/>
      <c r="CL12" s="138"/>
      <c r="CM12" s="138"/>
    </row>
    <row r="13" spans="2:98" s="2" customFormat="1" ht="30" customHeight="1">
      <c r="B13" s="756" t="s">
        <v>78</v>
      </c>
      <c r="C13" s="756"/>
      <c r="D13" s="756"/>
      <c r="E13" s="756"/>
      <c r="F13" s="756"/>
      <c r="G13" s="75" t="s">
        <v>72</v>
      </c>
      <c r="H13" s="867" t="str">
        <f>IF(様式2!H13="","",様式2!H13)</f>
        <v/>
      </c>
      <c r="I13" s="867"/>
      <c r="J13" s="867"/>
      <c r="K13" s="867"/>
      <c r="L13" s="867"/>
      <c r="M13" s="867"/>
      <c r="N13" s="867"/>
      <c r="O13" s="867"/>
      <c r="P13" s="867"/>
      <c r="Q13" s="867"/>
      <c r="R13" s="867"/>
      <c r="S13" s="867"/>
      <c r="T13" s="867"/>
      <c r="U13" s="867"/>
      <c r="V13" s="867"/>
      <c r="W13" s="867"/>
      <c r="X13" s="867"/>
      <c r="Y13" s="867"/>
      <c r="Z13" s="867"/>
      <c r="AA13" s="867"/>
      <c r="AB13" s="867"/>
      <c r="AC13" s="867"/>
      <c r="AD13" s="867"/>
      <c r="AE13" s="867"/>
      <c r="AF13" s="867"/>
      <c r="AG13" s="867"/>
      <c r="AH13" s="867"/>
      <c r="AI13" s="867"/>
      <c r="AJ13" s="867"/>
      <c r="AK13" s="867"/>
      <c r="AL13" s="867"/>
      <c r="AM13" s="867"/>
      <c r="AN13" s="867"/>
      <c r="AO13" s="867"/>
      <c r="AP13" s="867"/>
      <c r="AQ13" s="867"/>
      <c r="AR13" s="867"/>
      <c r="AS13" s="867"/>
      <c r="AT13" s="867"/>
      <c r="AU13" s="867"/>
      <c r="AV13" s="867"/>
      <c r="AW13" s="867"/>
      <c r="AX13" s="377"/>
      <c r="AY13" s="377"/>
      <c r="AZ13" s="377"/>
      <c r="BA13" s="377"/>
      <c r="BB13" s="377"/>
      <c r="BC13" s="377"/>
      <c r="BD13" s="14"/>
      <c r="BE13" s="163"/>
      <c r="BF13" s="163"/>
      <c r="CE13" s="138"/>
      <c r="CF13" s="138"/>
      <c r="CG13" s="138"/>
      <c r="CH13" s="138"/>
      <c r="CI13" s="138"/>
      <c r="CJ13" s="138"/>
      <c r="CK13" s="138"/>
      <c r="CL13" s="138"/>
      <c r="CM13" s="138"/>
    </row>
    <row r="14" spans="2:98" s="2" customFormat="1" ht="5.85" customHeight="1">
      <c r="B14" s="382"/>
      <c r="C14" s="382"/>
      <c r="D14" s="382"/>
      <c r="E14" s="382"/>
      <c r="F14" s="382"/>
      <c r="G14" s="380"/>
      <c r="H14" s="766"/>
      <c r="I14" s="766"/>
      <c r="J14" s="766"/>
      <c r="K14" s="766"/>
      <c r="L14" s="766"/>
      <c r="M14" s="766"/>
      <c r="N14" s="766"/>
      <c r="O14" s="766"/>
      <c r="P14" s="766"/>
      <c r="Q14" s="766"/>
      <c r="R14" s="766"/>
      <c r="S14" s="766"/>
      <c r="T14" s="766"/>
      <c r="U14" s="766"/>
      <c r="V14" s="766"/>
      <c r="W14" s="766"/>
      <c r="X14" s="766"/>
      <c r="Y14" s="766"/>
      <c r="Z14" s="766"/>
      <c r="AA14" s="766"/>
      <c r="AB14" s="766"/>
      <c r="AC14" s="375"/>
      <c r="AD14" s="375"/>
      <c r="AE14" s="375"/>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4"/>
      <c r="BE14" s="163"/>
      <c r="BF14" s="163"/>
      <c r="CE14" s="138"/>
      <c r="CF14" s="138"/>
      <c r="CG14" s="138"/>
      <c r="CH14" s="138"/>
      <c r="CI14" s="138"/>
      <c r="CJ14" s="138"/>
      <c r="CK14" s="138"/>
      <c r="CL14" s="138"/>
      <c r="CM14" s="138"/>
    </row>
    <row r="15" spans="2:98" ht="22.5" customHeight="1">
      <c r="B15" s="632" t="s">
        <v>4</v>
      </c>
      <c r="C15" s="633"/>
      <c r="D15" s="633"/>
      <c r="E15" s="633"/>
      <c r="F15" s="633"/>
      <c r="G15" s="633"/>
      <c r="H15" s="633"/>
      <c r="I15" s="633"/>
      <c r="J15" s="633"/>
      <c r="K15" s="633"/>
      <c r="L15" s="634"/>
      <c r="M15" s="770" t="str">
        <f>IF(様式１!I12="","",様式１!I12)</f>
        <v/>
      </c>
      <c r="N15" s="771"/>
      <c r="O15" s="771"/>
      <c r="P15" s="771"/>
      <c r="Q15" s="771"/>
      <c r="R15" s="771"/>
      <c r="S15" s="771"/>
      <c r="T15" s="771"/>
      <c r="U15" s="771"/>
      <c r="V15" s="771"/>
      <c r="W15" s="771"/>
      <c r="X15" s="771"/>
      <c r="Y15" s="771"/>
      <c r="Z15" s="771"/>
      <c r="AA15" s="771"/>
      <c r="AB15" s="771"/>
      <c r="AC15" s="771"/>
      <c r="AD15" s="771"/>
      <c r="AE15" s="771"/>
      <c r="AF15" s="771"/>
      <c r="AG15" s="771"/>
      <c r="AH15" s="771"/>
      <c r="AI15" s="771"/>
      <c r="AJ15" s="771"/>
      <c r="AK15" s="772"/>
      <c r="AL15" s="502" t="s">
        <v>212</v>
      </c>
      <c r="AM15" s="583"/>
      <c r="AN15" s="583"/>
      <c r="AO15" s="583"/>
      <c r="AP15" s="583"/>
      <c r="AQ15" s="582" t="s">
        <v>211</v>
      </c>
      <c r="AR15" s="583"/>
      <c r="AS15" s="583"/>
      <c r="AT15" s="583"/>
      <c r="AU15" s="583"/>
      <c r="AV15" s="583"/>
      <c r="AW15" s="583"/>
      <c r="AX15" s="583"/>
      <c r="AY15" s="583"/>
      <c r="AZ15" s="583"/>
      <c r="BA15" s="583"/>
      <c r="BB15" s="583"/>
      <c r="BC15" s="584"/>
    </row>
    <row r="16" spans="2:98" ht="15.75" customHeight="1">
      <c r="B16" s="868" t="s">
        <v>99</v>
      </c>
      <c r="C16" s="869"/>
      <c r="D16" s="869"/>
      <c r="E16" s="869"/>
      <c r="F16" s="869"/>
      <c r="G16" s="869"/>
      <c r="H16" s="869"/>
      <c r="I16" s="869"/>
      <c r="J16" s="869"/>
      <c r="K16" s="869"/>
      <c r="L16" s="870"/>
      <c r="M16" s="724" t="str">
        <f>IF(様式１!I13="","",様式１!I13)</f>
        <v/>
      </c>
      <c r="N16" s="725"/>
      <c r="O16" s="725"/>
      <c r="P16" s="725"/>
      <c r="Q16" s="725"/>
      <c r="R16" s="725"/>
      <c r="S16" s="725"/>
      <c r="T16" s="725"/>
      <c r="U16" s="725"/>
      <c r="V16" s="725"/>
      <c r="W16" s="725"/>
      <c r="X16" s="725"/>
      <c r="Y16" s="725"/>
      <c r="Z16" s="725"/>
      <c r="AA16" s="725"/>
      <c r="AB16" s="725"/>
      <c r="AC16" s="725"/>
      <c r="AD16" s="725"/>
      <c r="AE16" s="725"/>
      <c r="AF16" s="725"/>
      <c r="AG16" s="725"/>
      <c r="AH16" s="725"/>
      <c r="AI16" s="725"/>
      <c r="AJ16" s="725"/>
      <c r="AK16" s="726"/>
      <c r="AL16" s="862"/>
      <c r="AM16" s="863"/>
      <c r="AN16" s="863"/>
      <c r="AO16" s="863"/>
      <c r="AP16" s="863"/>
      <c r="AQ16" s="853"/>
      <c r="AR16" s="854"/>
      <c r="AS16" s="854"/>
      <c r="AT16" s="854"/>
      <c r="AU16" s="854"/>
      <c r="AV16" s="854"/>
      <c r="AW16" s="854"/>
      <c r="AX16" s="854"/>
      <c r="AY16" s="854"/>
      <c r="AZ16" s="854"/>
      <c r="BA16" s="854"/>
      <c r="BB16" s="854"/>
      <c r="BC16" s="855"/>
    </row>
    <row r="17" spans="2:83" ht="21" customHeight="1">
      <c r="B17" s="667"/>
      <c r="C17" s="668"/>
      <c r="D17" s="668"/>
      <c r="E17" s="668"/>
      <c r="F17" s="668"/>
      <c r="G17" s="668"/>
      <c r="H17" s="668"/>
      <c r="I17" s="668"/>
      <c r="J17" s="668"/>
      <c r="K17" s="668"/>
      <c r="L17" s="669"/>
      <c r="M17" s="727"/>
      <c r="N17" s="728"/>
      <c r="O17" s="728"/>
      <c r="P17" s="728"/>
      <c r="Q17" s="728"/>
      <c r="R17" s="728"/>
      <c r="S17" s="728"/>
      <c r="T17" s="728"/>
      <c r="U17" s="728"/>
      <c r="V17" s="728"/>
      <c r="W17" s="728"/>
      <c r="X17" s="728"/>
      <c r="Y17" s="728"/>
      <c r="Z17" s="728"/>
      <c r="AA17" s="728"/>
      <c r="AB17" s="728"/>
      <c r="AC17" s="728"/>
      <c r="AD17" s="728"/>
      <c r="AE17" s="728"/>
      <c r="AF17" s="728"/>
      <c r="AG17" s="728"/>
      <c r="AH17" s="728"/>
      <c r="AI17" s="728"/>
      <c r="AJ17" s="728"/>
      <c r="AK17" s="729"/>
      <c r="AL17" s="862"/>
      <c r="AM17" s="863"/>
      <c r="AN17" s="863"/>
      <c r="AO17" s="863"/>
      <c r="AP17" s="863"/>
      <c r="AQ17" s="856" t="s">
        <v>27</v>
      </c>
      <c r="AR17" s="857"/>
      <c r="AS17" s="857"/>
      <c r="AT17" s="857"/>
      <c r="AU17" s="857"/>
      <c r="AV17" s="857"/>
      <c r="AW17" s="857"/>
      <c r="AX17" s="857"/>
      <c r="AY17" s="857"/>
      <c r="AZ17" s="857"/>
      <c r="BA17" s="857"/>
      <c r="BB17" s="857"/>
      <c r="BC17" s="858"/>
      <c r="BJ17" t="s">
        <v>100</v>
      </c>
      <c r="BK17" t="s">
        <v>100</v>
      </c>
      <c r="BL17" t="s">
        <v>100</v>
      </c>
    </row>
    <row r="18" spans="2:83" ht="23.25" customHeight="1">
      <c r="B18" s="661" t="s">
        <v>101</v>
      </c>
      <c r="C18" s="662"/>
      <c r="D18" s="662"/>
      <c r="E18" s="662"/>
      <c r="F18" s="662"/>
      <c r="G18" s="662"/>
      <c r="H18" s="662"/>
      <c r="I18" s="662"/>
      <c r="J18" s="662"/>
      <c r="K18" s="662"/>
      <c r="L18" s="663"/>
      <c r="M18" s="626" t="str">
        <f>様式2!I19</f>
        <v/>
      </c>
      <c r="N18" s="627"/>
      <c r="O18" s="627"/>
      <c r="P18" s="627"/>
      <c r="Q18" s="627"/>
      <c r="R18" s="627"/>
      <c r="S18" s="627"/>
      <c r="T18" s="627"/>
      <c r="U18" s="864"/>
      <c r="V18" s="864"/>
      <c r="W18" s="864"/>
      <c r="X18" s="864"/>
      <c r="Y18" s="864"/>
      <c r="Z18" s="864"/>
      <c r="AA18" s="864"/>
      <c r="AB18" s="864"/>
      <c r="AC18" s="864"/>
      <c r="AD18" s="864"/>
      <c r="AE18" s="864"/>
      <c r="AF18" s="864"/>
      <c r="AG18" s="864"/>
      <c r="AH18" s="864"/>
      <c r="AI18" s="864"/>
      <c r="AJ18" s="864"/>
      <c r="AK18" s="865"/>
      <c r="AL18" s="605"/>
      <c r="AM18" s="606"/>
      <c r="AN18" s="606"/>
      <c r="AO18" s="606"/>
      <c r="AP18" s="606"/>
      <c r="AQ18" s="859"/>
      <c r="AR18" s="860"/>
      <c r="AS18" s="860"/>
      <c r="AT18" s="860"/>
      <c r="AU18" s="860"/>
      <c r="AV18" s="860"/>
      <c r="AW18" s="860"/>
      <c r="AX18" s="860"/>
      <c r="AY18" s="860"/>
      <c r="AZ18" s="860"/>
      <c r="BA18" s="860"/>
      <c r="BB18" s="860"/>
      <c r="BC18" s="861"/>
      <c r="BJ18" t="s">
        <v>102</v>
      </c>
      <c r="BK18" t="s">
        <v>102</v>
      </c>
      <c r="CE18" s="167" t="str">
        <f>IF(AE18="","",IF(CONCATENATE(M18,V18,AE18)=CONCATENATE(様式１!#REF!,様式１!R15,様式１!AA15),"","技能者IDが「様式1」と一致していません"))</f>
        <v/>
      </c>
    </row>
    <row r="19" spans="2:83" ht="8.25" customHeight="1">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row>
    <row r="20" spans="2:83" ht="17.25" customHeight="1">
      <c r="B20" s="580" t="s">
        <v>103</v>
      </c>
      <c r="C20" s="581"/>
      <c r="D20" s="581"/>
      <c r="E20" s="581"/>
      <c r="F20" s="581"/>
      <c r="G20" s="581"/>
      <c r="H20" s="581"/>
      <c r="I20" s="581"/>
      <c r="J20" s="581"/>
      <c r="K20" s="581"/>
      <c r="L20" s="581"/>
      <c r="M20" s="581"/>
      <c r="N20" s="581"/>
      <c r="O20" s="581"/>
      <c r="P20" s="581"/>
      <c r="Q20" s="581"/>
      <c r="R20" s="581"/>
      <c r="S20" s="581"/>
      <c r="T20" s="581"/>
      <c r="U20" s="581"/>
      <c r="V20" s="581"/>
      <c r="W20" s="581"/>
      <c r="X20" s="581"/>
      <c r="Y20" s="848"/>
      <c r="Z20" s="849" t="s">
        <v>104</v>
      </c>
      <c r="AA20" s="850"/>
      <c r="AB20" s="851"/>
      <c r="AC20" s="849" t="s">
        <v>105</v>
      </c>
      <c r="AD20" s="850"/>
      <c r="AE20" s="851"/>
      <c r="AF20" s="582" t="s">
        <v>106</v>
      </c>
      <c r="AG20" s="583"/>
      <c r="AH20" s="583"/>
      <c r="AI20" s="583"/>
      <c r="AJ20" s="583"/>
      <c r="AK20" s="583"/>
      <c r="AL20" s="581"/>
      <c r="AM20" s="581"/>
      <c r="AN20" s="581"/>
      <c r="AO20" s="581"/>
      <c r="AP20" s="581"/>
      <c r="AQ20" s="581"/>
      <c r="AR20" s="581"/>
      <c r="AS20" s="581"/>
      <c r="AT20" s="581"/>
      <c r="AU20" s="581"/>
      <c r="AV20" s="581"/>
      <c r="AW20" s="581"/>
      <c r="AX20" s="581"/>
      <c r="AY20" s="581"/>
      <c r="AZ20" s="581"/>
      <c r="BA20" s="581"/>
      <c r="BB20" s="581"/>
      <c r="BC20" s="848"/>
      <c r="BD20" s="13" t="s">
        <v>252</v>
      </c>
      <c r="BE20" s="162" t="s">
        <v>130</v>
      </c>
      <c r="BF20" s="162" t="s">
        <v>131</v>
      </c>
      <c r="BG20" s="13" t="s">
        <v>132</v>
      </c>
      <c r="BH20" s="13" t="s">
        <v>133</v>
      </c>
      <c r="BI20" s="13" t="s">
        <v>134</v>
      </c>
      <c r="BJ20" s="13" t="s">
        <v>135</v>
      </c>
      <c r="BK20" s="13" t="s">
        <v>251</v>
      </c>
      <c r="BL20" s="13" t="s">
        <v>250</v>
      </c>
    </row>
    <row r="21" spans="2:83" ht="17.25" customHeight="1">
      <c r="B21" s="841"/>
      <c r="C21" s="842"/>
      <c r="D21" s="842"/>
      <c r="E21" s="842"/>
      <c r="F21" s="842"/>
      <c r="G21" s="842"/>
      <c r="H21" s="842"/>
      <c r="I21" s="842"/>
      <c r="J21" s="842"/>
      <c r="K21" s="842"/>
      <c r="L21" s="842"/>
      <c r="M21" s="842"/>
      <c r="N21" s="842"/>
      <c r="O21" s="842"/>
      <c r="P21" s="842"/>
      <c r="Q21" s="842"/>
      <c r="R21" s="842"/>
      <c r="S21" s="842"/>
      <c r="T21" s="842"/>
      <c r="U21" s="842"/>
      <c r="V21" s="842"/>
      <c r="W21" s="842"/>
      <c r="X21" s="842"/>
      <c r="Y21" s="843"/>
      <c r="Z21" s="844"/>
      <c r="AA21" s="845"/>
      <c r="AB21" s="845"/>
      <c r="AC21" s="844"/>
      <c r="AD21" s="845"/>
      <c r="AE21" s="845"/>
      <c r="AF21" s="846"/>
      <c r="AG21" s="847"/>
      <c r="AH21" s="847"/>
      <c r="AI21" s="847"/>
      <c r="AJ21" s="847"/>
      <c r="AK21" s="847"/>
      <c r="AL21" s="847"/>
      <c r="AM21" s="647" t="s">
        <v>81</v>
      </c>
      <c r="AN21" s="647"/>
      <c r="AO21" s="846"/>
      <c r="AP21" s="847"/>
      <c r="AQ21" s="847"/>
      <c r="AR21" s="847"/>
      <c r="AS21" s="847"/>
      <c r="AT21" s="847"/>
      <c r="AU21" s="847"/>
      <c r="AV21" s="8" t="s">
        <v>107</v>
      </c>
      <c r="AW21" s="833" t="str">
        <f>IF(BI21+BJ21=0,"",(IFERROR(BI21&amp;"年"&amp;BJ21&amp;"ヶ月","")))</f>
        <v/>
      </c>
      <c r="AX21" s="833"/>
      <c r="AY21" s="833"/>
      <c r="AZ21" s="833"/>
      <c r="BA21" s="833"/>
      <c r="BB21" s="833"/>
      <c r="BC21" s="84" t="s">
        <v>108</v>
      </c>
      <c r="BE21" s="162">
        <f>DATE(YEAR(AF21),MONTH(AF21),1)</f>
        <v>1</v>
      </c>
      <c r="BF21" s="162">
        <f>DATE(YEAR(AO21),MONTH(AO21),1)</f>
        <v>1</v>
      </c>
      <c r="BG21">
        <f>IF(OR(AF21="",AO21=""),0,IFERROR(DATEDIF(BE21,BF21,"m"),0))</f>
        <v>0</v>
      </c>
      <c r="BH21">
        <f>IF(OR(AF21="",AO21=""),0,1)</f>
        <v>0</v>
      </c>
      <c r="BI21">
        <f>ROUNDDOWN((BG21+BH21)/12,0)</f>
        <v>0</v>
      </c>
      <c r="BJ21">
        <f>BG21+BH21-12*BI21</f>
        <v>0</v>
      </c>
      <c r="BK21">
        <f>IF(Z21="〇",BG21+BH21,0)</f>
        <v>0</v>
      </c>
      <c r="BL21">
        <f>IF(AC21="〇",BG21+BH21,0)</f>
        <v>0</v>
      </c>
      <c r="CE21" s="826" t="str">
        <f>IF(AF21="","",IF(MAX(AO21:AU33)&gt;様式2!I22,"本証明書の実務経験期間の最終年月が、様式２の就労開始年月を越えています。確認ください。",""))</f>
        <v/>
      </c>
    </row>
    <row r="22" spans="2:83" ht="17.25" customHeight="1">
      <c r="B22" s="841"/>
      <c r="C22" s="842"/>
      <c r="D22" s="842"/>
      <c r="E22" s="842"/>
      <c r="F22" s="842"/>
      <c r="G22" s="842"/>
      <c r="H22" s="842"/>
      <c r="I22" s="842"/>
      <c r="J22" s="842"/>
      <c r="K22" s="842"/>
      <c r="L22" s="842"/>
      <c r="M22" s="842"/>
      <c r="N22" s="842"/>
      <c r="O22" s="842"/>
      <c r="P22" s="842"/>
      <c r="Q22" s="842"/>
      <c r="R22" s="842"/>
      <c r="S22" s="842"/>
      <c r="T22" s="842"/>
      <c r="U22" s="842"/>
      <c r="V22" s="842"/>
      <c r="W22" s="842"/>
      <c r="X22" s="842"/>
      <c r="Y22" s="843"/>
      <c r="Z22" s="844"/>
      <c r="AA22" s="845"/>
      <c r="AB22" s="845"/>
      <c r="AC22" s="844"/>
      <c r="AD22" s="845"/>
      <c r="AE22" s="845"/>
      <c r="AF22" s="846"/>
      <c r="AG22" s="847"/>
      <c r="AH22" s="847"/>
      <c r="AI22" s="847"/>
      <c r="AJ22" s="847"/>
      <c r="AK22" s="847"/>
      <c r="AL22" s="847"/>
      <c r="AM22" s="647" t="s">
        <v>81</v>
      </c>
      <c r="AN22" s="647"/>
      <c r="AO22" s="846"/>
      <c r="AP22" s="847"/>
      <c r="AQ22" s="847"/>
      <c r="AR22" s="847"/>
      <c r="AS22" s="847"/>
      <c r="AT22" s="847"/>
      <c r="AU22" s="847"/>
      <c r="AV22" s="8" t="s">
        <v>107</v>
      </c>
      <c r="AW22" s="833" t="str">
        <f>IF(BI22+BJ22=0,"",(IFERROR(BI22&amp;"年"&amp;BJ22&amp;"ヶ月","")))</f>
        <v/>
      </c>
      <c r="AX22" s="833"/>
      <c r="AY22" s="833"/>
      <c r="AZ22" s="833"/>
      <c r="BA22" s="833"/>
      <c r="BB22" s="833"/>
      <c r="BC22" s="84" t="s">
        <v>108</v>
      </c>
      <c r="BD22" s="13" t="str">
        <f>IF(AF22="","",IF(AF22&lt;AO21,"重複",""))</f>
        <v/>
      </c>
      <c r="BE22" s="164">
        <f t="shared" ref="BE22:BE33" si="0">DATE(YEAR(AF22),MONTH(AF22),1)</f>
        <v>1</v>
      </c>
      <c r="BF22" s="164">
        <f t="shared" ref="BF22:BF33" si="1">DATE(YEAR(AO22),MONTH(AO22),1)</f>
        <v>1</v>
      </c>
      <c r="BG22">
        <f t="shared" ref="BG22:BG33" si="2">IF(OR(AF22="",AO22=""),0,IFERROR(DATEDIF(BE22,BF22,"m"),0))</f>
        <v>0</v>
      </c>
      <c r="BH22">
        <f t="shared" ref="BH22:BH33" si="3">IF(OR(AF22="",AO22=""),0,1)</f>
        <v>0</v>
      </c>
      <c r="BI22">
        <f t="shared" ref="BI22:BI33" si="4">ROUNDDOWN((BG22+BH22)/12,0)</f>
        <v>0</v>
      </c>
      <c r="BJ22">
        <f t="shared" ref="BJ22:BJ33" si="5">BG22+BH22-12*BI22</f>
        <v>0</v>
      </c>
      <c r="BK22">
        <f t="shared" ref="BK22:BK33" si="6">IF(Z22="〇",BG22+BH22,0)</f>
        <v>0</v>
      </c>
      <c r="BL22">
        <f t="shared" ref="BL22:BL33" si="7">IF(AC22="〇",BG22+BH22,0)</f>
        <v>0</v>
      </c>
      <c r="CE22" s="826"/>
    </row>
    <row r="23" spans="2:83" ht="17.25" customHeight="1">
      <c r="B23" s="841"/>
      <c r="C23" s="842"/>
      <c r="D23" s="842"/>
      <c r="E23" s="842"/>
      <c r="F23" s="842"/>
      <c r="G23" s="842"/>
      <c r="H23" s="842"/>
      <c r="I23" s="842"/>
      <c r="J23" s="842"/>
      <c r="K23" s="842"/>
      <c r="L23" s="842"/>
      <c r="M23" s="842"/>
      <c r="N23" s="842"/>
      <c r="O23" s="842"/>
      <c r="P23" s="842"/>
      <c r="Q23" s="842"/>
      <c r="R23" s="842"/>
      <c r="S23" s="842"/>
      <c r="T23" s="842"/>
      <c r="U23" s="842"/>
      <c r="V23" s="842"/>
      <c r="W23" s="842"/>
      <c r="X23" s="842"/>
      <c r="Y23" s="843"/>
      <c r="Z23" s="844"/>
      <c r="AA23" s="845"/>
      <c r="AB23" s="845"/>
      <c r="AC23" s="844"/>
      <c r="AD23" s="845"/>
      <c r="AE23" s="845"/>
      <c r="AF23" s="846"/>
      <c r="AG23" s="847"/>
      <c r="AH23" s="847"/>
      <c r="AI23" s="847"/>
      <c r="AJ23" s="847"/>
      <c r="AK23" s="847"/>
      <c r="AL23" s="847"/>
      <c r="AM23" s="647" t="s">
        <v>81</v>
      </c>
      <c r="AN23" s="647"/>
      <c r="AO23" s="846"/>
      <c r="AP23" s="847"/>
      <c r="AQ23" s="847"/>
      <c r="AR23" s="847"/>
      <c r="AS23" s="847"/>
      <c r="AT23" s="847"/>
      <c r="AU23" s="847"/>
      <c r="AV23" s="8" t="s">
        <v>107</v>
      </c>
      <c r="AW23" s="833" t="str">
        <f t="shared" ref="AW23:AW33" si="8">IF(BI23+BJ23=0,"",(IFERROR(BI23&amp;"年"&amp;BJ23&amp;"ヶ月","")))</f>
        <v/>
      </c>
      <c r="AX23" s="833"/>
      <c r="AY23" s="833"/>
      <c r="AZ23" s="833"/>
      <c r="BA23" s="833"/>
      <c r="BB23" s="833"/>
      <c r="BC23" s="84" t="s">
        <v>108</v>
      </c>
      <c r="BD23" s="13" t="str">
        <f t="shared" ref="BD23:BD33" si="9">IF(AF23="","",IF(AF23&lt;AO22,"重複",""))</f>
        <v/>
      </c>
      <c r="BE23" s="164">
        <f t="shared" si="0"/>
        <v>1</v>
      </c>
      <c r="BF23" s="164">
        <f t="shared" si="1"/>
        <v>1</v>
      </c>
      <c r="BG23">
        <f t="shared" si="2"/>
        <v>0</v>
      </c>
      <c r="BH23">
        <f t="shared" si="3"/>
        <v>0</v>
      </c>
      <c r="BI23">
        <f t="shared" si="4"/>
        <v>0</v>
      </c>
      <c r="BJ23">
        <f t="shared" si="5"/>
        <v>0</v>
      </c>
      <c r="BK23">
        <f t="shared" si="6"/>
        <v>0</v>
      </c>
      <c r="BL23">
        <f t="shared" si="7"/>
        <v>0</v>
      </c>
      <c r="CE23" s="826"/>
    </row>
    <row r="24" spans="2:83" ht="17.25" customHeight="1">
      <c r="B24" s="841"/>
      <c r="C24" s="842"/>
      <c r="D24" s="842"/>
      <c r="E24" s="842"/>
      <c r="F24" s="842"/>
      <c r="G24" s="842"/>
      <c r="H24" s="842"/>
      <c r="I24" s="842"/>
      <c r="J24" s="842"/>
      <c r="K24" s="842"/>
      <c r="L24" s="842"/>
      <c r="M24" s="842"/>
      <c r="N24" s="842"/>
      <c r="O24" s="842"/>
      <c r="P24" s="842"/>
      <c r="Q24" s="842"/>
      <c r="R24" s="842"/>
      <c r="S24" s="842"/>
      <c r="T24" s="842"/>
      <c r="U24" s="842"/>
      <c r="V24" s="842"/>
      <c r="W24" s="842"/>
      <c r="X24" s="842"/>
      <c r="Y24" s="843"/>
      <c r="Z24" s="844"/>
      <c r="AA24" s="845"/>
      <c r="AB24" s="845"/>
      <c r="AC24" s="844"/>
      <c r="AD24" s="845"/>
      <c r="AE24" s="845"/>
      <c r="AF24" s="846"/>
      <c r="AG24" s="847"/>
      <c r="AH24" s="847"/>
      <c r="AI24" s="847"/>
      <c r="AJ24" s="847"/>
      <c r="AK24" s="847"/>
      <c r="AL24" s="847"/>
      <c r="AM24" s="647" t="s">
        <v>81</v>
      </c>
      <c r="AN24" s="647"/>
      <c r="AO24" s="846"/>
      <c r="AP24" s="847"/>
      <c r="AQ24" s="847"/>
      <c r="AR24" s="847"/>
      <c r="AS24" s="847"/>
      <c r="AT24" s="847"/>
      <c r="AU24" s="847"/>
      <c r="AV24" s="8" t="s">
        <v>107</v>
      </c>
      <c r="AW24" s="833" t="str">
        <f t="shared" si="8"/>
        <v/>
      </c>
      <c r="AX24" s="833"/>
      <c r="AY24" s="833"/>
      <c r="AZ24" s="833"/>
      <c r="BA24" s="833"/>
      <c r="BB24" s="833"/>
      <c r="BC24" s="84" t="s">
        <v>108</v>
      </c>
      <c r="BD24" s="13" t="str">
        <f t="shared" si="9"/>
        <v/>
      </c>
      <c r="BE24" s="164">
        <f t="shared" si="0"/>
        <v>1</v>
      </c>
      <c r="BF24" s="164">
        <f t="shared" si="1"/>
        <v>1</v>
      </c>
      <c r="BG24">
        <f t="shared" si="2"/>
        <v>0</v>
      </c>
      <c r="BH24">
        <f t="shared" si="3"/>
        <v>0</v>
      </c>
      <c r="BI24">
        <f t="shared" si="4"/>
        <v>0</v>
      </c>
      <c r="BJ24">
        <f t="shared" si="5"/>
        <v>0</v>
      </c>
      <c r="BK24">
        <f t="shared" si="6"/>
        <v>0</v>
      </c>
      <c r="BL24">
        <f t="shared" si="7"/>
        <v>0</v>
      </c>
      <c r="CE24" s="826"/>
    </row>
    <row r="25" spans="2:83" ht="17.25" customHeight="1">
      <c r="B25" s="841"/>
      <c r="C25" s="842"/>
      <c r="D25" s="842"/>
      <c r="E25" s="842"/>
      <c r="F25" s="842"/>
      <c r="G25" s="842"/>
      <c r="H25" s="842"/>
      <c r="I25" s="842"/>
      <c r="J25" s="842"/>
      <c r="K25" s="842"/>
      <c r="L25" s="842"/>
      <c r="M25" s="842"/>
      <c r="N25" s="842"/>
      <c r="O25" s="842"/>
      <c r="P25" s="842"/>
      <c r="Q25" s="842"/>
      <c r="R25" s="842"/>
      <c r="S25" s="842"/>
      <c r="T25" s="842"/>
      <c r="U25" s="842"/>
      <c r="V25" s="842"/>
      <c r="W25" s="842"/>
      <c r="X25" s="842"/>
      <c r="Y25" s="843"/>
      <c r="Z25" s="844"/>
      <c r="AA25" s="845"/>
      <c r="AB25" s="845"/>
      <c r="AC25" s="844"/>
      <c r="AD25" s="845"/>
      <c r="AE25" s="845"/>
      <c r="AF25" s="846"/>
      <c r="AG25" s="847"/>
      <c r="AH25" s="847"/>
      <c r="AI25" s="847"/>
      <c r="AJ25" s="847"/>
      <c r="AK25" s="847"/>
      <c r="AL25" s="847"/>
      <c r="AM25" s="647" t="s">
        <v>81</v>
      </c>
      <c r="AN25" s="647"/>
      <c r="AO25" s="846"/>
      <c r="AP25" s="847"/>
      <c r="AQ25" s="847"/>
      <c r="AR25" s="847"/>
      <c r="AS25" s="847"/>
      <c r="AT25" s="847"/>
      <c r="AU25" s="847"/>
      <c r="AV25" s="8" t="s">
        <v>107</v>
      </c>
      <c r="AW25" s="833" t="str">
        <f t="shared" si="8"/>
        <v/>
      </c>
      <c r="AX25" s="833"/>
      <c r="AY25" s="833"/>
      <c r="AZ25" s="833"/>
      <c r="BA25" s="833"/>
      <c r="BB25" s="833"/>
      <c r="BC25" s="84" t="s">
        <v>108</v>
      </c>
      <c r="BD25" s="13" t="str">
        <f t="shared" si="9"/>
        <v/>
      </c>
      <c r="BE25" s="164">
        <f t="shared" si="0"/>
        <v>1</v>
      </c>
      <c r="BF25" s="164">
        <f t="shared" si="1"/>
        <v>1</v>
      </c>
      <c r="BG25">
        <f t="shared" si="2"/>
        <v>0</v>
      </c>
      <c r="BH25">
        <f t="shared" si="3"/>
        <v>0</v>
      </c>
      <c r="BI25">
        <f t="shared" si="4"/>
        <v>0</v>
      </c>
      <c r="BJ25">
        <f t="shared" si="5"/>
        <v>0</v>
      </c>
      <c r="BK25">
        <f t="shared" si="6"/>
        <v>0</v>
      </c>
      <c r="BL25">
        <f t="shared" si="7"/>
        <v>0</v>
      </c>
      <c r="CE25" s="826"/>
    </row>
    <row r="26" spans="2:83" ht="17.25" customHeight="1">
      <c r="B26" s="841"/>
      <c r="C26" s="842"/>
      <c r="D26" s="842"/>
      <c r="E26" s="842"/>
      <c r="F26" s="842"/>
      <c r="G26" s="842"/>
      <c r="H26" s="842"/>
      <c r="I26" s="842"/>
      <c r="J26" s="842"/>
      <c r="K26" s="842"/>
      <c r="L26" s="842"/>
      <c r="M26" s="842"/>
      <c r="N26" s="842"/>
      <c r="O26" s="842"/>
      <c r="P26" s="842"/>
      <c r="Q26" s="842"/>
      <c r="R26" s="842"/>
      <c r="S26" s="842"/>
      <c r="T26" s="842"/>
      <c r="U26" s="842"/>
      <c r="V26" s="842"/>
      <c r="W26" s="842"/>
      <c r="X26" s="842"/>
      <c r="Y26" s="843"/>
      <c r="Z26" s="844"/>
      <c r="AA26" s="845"/>
      <c r="AB26" s="845"/>
      <c r="AC26" s="844"/>
      <c r="AD26" s="845"/>
      <c r="AE26" s="845"/>
      <c r="AF26" s="846"/>
      <c r="AG26" s="847"/>
      <c r="AH26" s="847"/>
      <c r="AI26" s="847"/>
      <c r="AJ26" s="847"/>
      <c r="AK26" s="847"/>
      <c r="AL26" s="847"/>
      <c r="AM26" s="647" t="s">
        <v>81</v>
      </c>
      <c r="AN26" s="647"/>
      <c r="AO26" s="846"/>
      <c r="AP26" s="847"/>
      <c r="AQ26" s="847"/>
      <c r="AR26" s="847"/>
      <c r="AS26" s="847"/>
      <c r="AT26" s="847"/>
      <c r="AU26" s="847"/>
      <c r="AV26" s="8" t="s">
        <v>107</v>
      </c>
      <c r="AW26" s="833" t="str">
        <f t="shared" si="8"/>
        <v/>
      </c>
      <c r="AX26" s="833"/>
      <c r="AY26" s="833"/>
      <c r="AZ26" s="833"/>
      <c r="BA26" s="833"/>
      <c r="BB26" s="833"/>
      <c r="BC26" s="84" t="s">
        <v>108</v>
      </c>
      <c r="BD26" s="13" t="str">
        <f t="shared" si="9"/>
        <v/>
      </c>
      <c r="BE26" s="164">
        <f t="shared" si="0"/>
        <v>1</v>
      </c>
      <c r="BF26" s="164">
        <f t="shared" si="1"/>
        <v>1</v>
      </c>
      <c r="BG26">
        <f t="shared" si="2"/>
        <v>0</v>
      </c>
      <c r="BH26">
        <f t="shared" si="3"/>
        <v>0</v>
      </c>
      <c r="BI26">
        <f t="shared" si="4"/>
        <v>0</v>
      </c>
      <c r="BJ26">
        <f t="shared" si="5"/>
        <v>0</v>
      </c>
      <c r="BK26">
        <f t="shared" si="6"/>
        <v>0</v>
      </c>
      <c r="BL26">
        <f t="shared" si="7"/>
        <v>0</v>
      </c>
      <c r="CE26" s="825" t="str">
        <f>IF($BD$34&gt;0,"「実務経験期間」について、年月が重複している工事が"&amp;$BD$34&amp;"箇所あります。古い順に重複しないよう入力してください。","")</f>
        <v/>
      </c>
    </row>
    <row r="27" spans="2:83" ht="17.25" customHeight="1">
      <c r="B27" s="841"/>
      <c r="C27" s="842"/>
      <c r="D27" s="842"/>
      <c r="E27" s="842"/>
      <c r="F27" s="842"/>
      <c r="G27" s="842"/>
      <c r="H27" s="842"/>
      <c r="I27" s="842"/>
      <c r="J27" s="842"/>
      <c r="K27" s="842"/>
      <c r="L27" s="842"/>
      <c r="M27" s="842"/>
      <c r="N27" s="842"/>
      <c r="O27" s="842"/>
      <c r="P27" s="842"/>
      <c r="Q27" s="842"/>
      <c r="R27" s="842"/>
      <c r="S27" s="842"/>
      <c r="T27" s="842"/>
      <c r="U27" s="842"/>
      <c r="V27" s="842"/>
      <c r="W27" s="842"/>
      <c r="X27" s="842"/>
      <c r="Y27" s="843"/>
      <c r="Z27" s="844"/>
      <c r="AA27" s="845"/>
      <c r="AB27" s="845"/>
      <c r="AC27" s="844"/>
      <c r="AD27" s="845"/>
      <c r="AE27" s="845"/>
      <c r="AF27" s="846"/>
      <c r="AG27" s="847"/>
      <c r="AH27" s="847"/>
      <c r="AI27" s="847"/>
      <c r="AJ27" s="847"/>
      <c r="AK27" s="847"/>
      <c r="AL27" s="847"/>
      <c r="AM27" s="647" t="s">
        <v>81</v>
      </c>
      <c r="AN27" s="647"/>
      <c r="AO27" s="846"/>
      <c r="AP27" s="847"/>
      <c r="AQ27" s="847"/>
      <c r="AR27" s="847"/>
      <c r="AS27" s="847"/>
      <c r="AT27" s="847"/>
      <c r="AU27" s="847"/>
      <c r="AV27" s="8" t="s">
        <v>107</v>
      </c>
      <c r="AW27" s="833" t="str">
        <f t="shared" si="8"/>
        <v/>
      </c>
      <c r="AX27" s="833"/>
      <c r="AY27" s="833"/>
      <c r="AZ27" s="833"/>
      <c r="BA27" s="833"/>
      <c r="BB27" s="833"/>
      <c r="BC27" s="84" t="s">
        <v>108</v>
      </c>
      <c r="BD27" s="13" t="str">
        <f t="shared" si="9"/>
        <v/>
      </c>
      <c r="BE27" s="164">
        <f t="shared" si="0"/>
        <v>1</v>
      </c>
      <c r="BF27" s="164">
        <f t="shared" si="1"/>
        <v>1</v>
      </c>
      <c r="BG27">
        <f t="shared" si="2"/>
        <v>0</v>
      </c>
      <c r="BH27">
        <f t="shared" si="3"/>
        <v>0</v>
      </c>
      <c r="BI27">
        <f t="shared" si="4"/>
        <v>0</v>
      </c>
      <c r="BJ27">
        <f t="shared" si="5"/>
        <v>0</v>
      </c>
      <c r="BK27">
        <f t="shared" si="6"/>
        <v>0</v>
      </c>
      <c r="BL27">
        <f t="shared" si="7"/>
        <v>0</v>
      </c>
      <c r="CE27" s="825"/>
    </row>
    <row r="28" spans="2:83" ht="17.25" customHeight="1">
      <c r="B28" s="841"/>
      <c r="C28" s="842"/>
      <c r="D28" s="842"/>
      <c r="E28" s="842"/>
      <c r="F28" s="842"/>
      <c r="G28" s="842"/>
      <c r="H28" s="842"/>
      <c r="I28" s="842"/>
      <c r="J28" s="842"/>
      <c r="K28" s="842"/>
      <c r="L28" s="842"/>
      <c r="M28" s="842"/>
      <c r="N28" s="842"/>
      <c r="O28" s="842"/>
      <c r="P28" s="842"/>
      <c r="Q28" s="842"/>
      <c r="R28" s="842"/>
      <c r="S28" s="842"/>
      <c r="T28" s="842"/>
      <c r="U28" s="842"/>
      <c r="V28" s="842"/>
      <c r="W28" s="842"/>
      <c r="X28" s="842"/>
      <c r="Y28" s="843"/>
      <c r="Z28" s="844"/>
      <c r="AA28" s="845"/>
      <c r="AB28" s="845"/>
      <c r="AC28" s="844"/>
      <c r="AD28" s="845"/>
      <c r="AE28" s="845"/>
      <c r="AF28" s="846"/>
      <c r="AG28" s="847"/>
      <c r="AH28" s="847"/>
      <c r="AI28" s="847"/>
      <c r="AJ28" s="847"/>
      <c r="AK28" s="847"/>
      <c r="AL28" s="847"/>
      <c r="AM28" s="647" t="s">
        <v>81</v>
      </c>
      <c r="AN28" s="647"/>
      <c r="AO28" s="846"/>
      <c r="AP28" s="847"/>
      <c r="AQ28" s="847"/>
      <c r="AR28" s="847"/>
      <c r="AS28" s="847"/>
      <c r="AT28" s="847"/>
      <c r="AU28" s="847"/>
      <c r="AV28" s="8" t="s">
        <v>107</v>
      </c>
      <c r="AW28" s="833" t="str">
        <f t="shared" si="8"/>
        <v/>
      </c>
      <c r="AX28" s="833"/>
      <c r="AY28" s="833"/>
      <c r="AZ28" s="833"/>
      <c r="BA28" s="833"/>
      <c r="BB28" s="833"/>
      <c r="BC28" s="84" t="s">
        <v>108</v>
      </c>
      <c r="BD28" s="13" t="str">
        <f t="shared" si="9"/>
        <v/>
      </c>
      <c r="BE28" s="164">
        <f t="shared" si="0"/>
        <v>1</v>
      </c>
      <c r="BF28" s="164">
        <f t="shared" si="1"/>
        <v>1</v>
      </c>
      <c r="BG28">
        <f t="shared" si="2"/>
        <v>0</v>
      </c>
      <c r="BH28">
        <f t="shared" si="3"/>
        <v>0</v>
      </c>
      <c r="BI28">
        <f t="shared" si="4"/>
        <v>0</v>
      </c>
      <c r="BJ28">
        <f t="shared" si="5"/>
        <v>0</v>
      </c>
      <c r="BK28">
        <f t="shared" si="6"/>
        <v>0</v>
      </c>
      <c r="BL28">
        <f t="shared" si="7"/>
        <v>0</v>
      </c>
      <c r="CE28" s="825"/>
    </row>
    <row r="29" spans="2:83" ht="17.25" customHeight="1">
      <c r="B29" s="841"/>
      <c r="C29" s="842"/>
      <c r="D29" s="842"/>
      <c r="E29" s="842"/>
      <c r="F29" s="842"/>
      <c r="G29" s="842"/>
      <c r="H29" s="842"/>
      <c r="I29" s="842"/>
      <c r="J29" s="842"/>
      <c r="K29" s="842"/>
      <c r="L29" s="842"/>
      <c r="M29" s="842"/>
      <c r="N29" s="842"/>
      <c r="O29" s="842"/>
      <c r="P29" s="842"/>
      <c r="Q29" s="842"/>
      <c r="R29" s="842"/>
      <c r="S29" s="842"/>
      <c r="T29" s="842"/>
      <c r="U29" s="842"/>
      <c r="V29" s="842"/>
      <c r="W29" s="842"/>
      <c r="X29" s="842"/>
      <c r="Y29" s="843"/>
      <c r="Z29" s="844"/>
      <c r="AA29" s="845"/>
      <c r="AB29" s="845"/>
      <c r="AC29" s="844"/>
      <c r="AD29" s="845"/>
      <c r="AE29" s="845"/>
      <c r="AF29" s="846"/>
      <c r="AG29" s="847"/>
      <c r="AH29" s="847"/>
      <c r="AI29" s="847"/>
      <c r="AJ29" s="847"/>
      <c r="AK29" s="847"/>
      <c r="AL29" s="847"/>
      <c r="AM29" s="647" t="s">
        <v>81</v>
      </c>
      <c r="AN29" s="647"/>
      <c r="AO29" s="846"/>
      <c r="AP29" s="847"/>
      <c r="AQ29" s="847"/>
      <c r="AR29" s="847"/>
      <c r="AS29" s="847"/>
      <c r="AT29" s="847"/>
      <c r="AU29" s="847"/>
      <c r="AV29" s="8" t="s">
        <v>107</v>
      </c>
      <c r="AW29" s="833" t="str">
        <f t="shared" si="8"/>
        <v/>
      </c>
      <c r="AX29" s="833"/>
      <c r="AY29" s="833"/>
      <c r="AZ29" s="833"/>
      <c r="BA29" s="833"/>
      <c r="BB29" s="833"/>
      <c r="BC29" s="84" t="s">
        <v>108</v>
      </c>
      <c r="BD29" s="13" t="str">
        <f t="shared" si="9"/>
        <v/>
      </c>
      <c r="BE29" s="164">
        <f t="shared" si="0"/>
        <v>1</v>
      </c>
      <c r="BF29" s="164">
        <f t="shared" si="1"/>
        <v>1</v>
      </c>
      <c r="BG29">
        <f t="shared" si="2"/>
        <v>0</v>
      </c>
      <c r="BH29">
        <f t="shared" si="3"/>
        <v>0</v>
      </c>
      <c r="BI29">
        <f t="shared" si="4"/>
        <v>0</v>
      </c>
      <c r="BJ29">
        <f t="shared" si="5"/>
        <v>0</v>
      </c>
      <c r="BK29">
        <f t="shared" si="6"/>
        <v>0</v>
      </c>
      <c r="BL29">
        <f t="shared" si="7"/>
        <v>0</v>
      </c>
      <c r="CE29" s="825"/>
    </row>
    <row r="30" spans="2:83" ht="17.25" customHeight="1">
      <c r="B30" s="841"/>
      <c r="C30" s="842"/>
      <c r="D30" s="842"/>
      <c r="E30" s="842"/>
      <c r="F30" s="842"/>
      <c r="G30" s="842"/>
      <c r="H30" s="842"/>
      <c r="I30" s="842"/>
      <c r="J30" s="842"/>
      <c r="K30" s="842"/>
      <c r="L30" s="842"/>
      <c r="M30" s="842"/>
      <c r="N30" s="842"/>
      <c r="O30" s="842"/>
      <c r="P30" s="842"/>
      <c r="Q30" s="842"/>
      <c r="R30" s="842"/>
      <c r="S30" s="842"/>
      <c r="T30" s="842"/>
      <c r="U30" s="842"/>
      <c r="V30" s="842"/>
      <c r="W30" s="842"/>
      <c r="X30" s="842"/>
      <c r="Y30" s="843"/>
      <c r="Z30" s="844"/>
      <c r="AA30" s="845"/>
      <c r="AB30" s="845"/>
      <c r="AC30" s="844"/>
      <c r="AD30" s="845"/>
      <c r="AE30" s="845"/>
      <c r="AF30" s="846"/>
      <c r="AG30" s="847"/>
      <c r="AH30" s="847"/>
      <c r="AI30" s="847"/>
      <c r="AJ30" s="847"/>
      <c r="AK30" s="847"/>
      <c r="AL30" s="847"/>
      <c r="AM30" s="647" t="s">
        <v>81</v>
      </c>
      <c r="AN30" s="647"/>
      <c r="AO30" s="846"/>
      <c r="AP30" s="847"/>
      <c r="AQ30" s="847"/>
      <c r="AR30" s="847"/>
      <c r="AS30" s="847"/>
      <c r="AT30" s="847"/>
      <c r="AU30" s="847"/>
      <c r="AV30" s="8" t="s">
        <v>107</v>
      </c>
      <c r="AW30" s="833" t="str">
        <f t="shared" si="8"/>
        <v/>
      </c>
      <c r="AX30" s="833"/>
      <c r="AY30" s="833"/>
      <c r="AZ30" s="833"/>
      <c r="BA30" s="833"/>
      <c r="BB30" s="833"/>
      <c r="BC30" s="84" t="s">
        <v>108</v>
      </c>
      <c r="BD30" s="13" t="str">
        <f t="shared" si="9"/>
        <v/>
      </c>
      <c r="BE30" s="164">
        <f t="shared" si="0"/>
        <v>1</v>
      </c>
      <c r="BF30" s="164">
        <f t="shared" si="1"/>
        <v>1</v>
      </c>
      <c r="BG30">
        <f t="shared" si="2"/>
        <v>0</v>
      </c>
      <c r="BH30">
        <f t="shared" si="3"/>
        <v>0</v>
      </c>
      <c r="BI30">
        <f t="shared" si="4"/>
        <v>0</v>
      </c>
      <c r="BJ30">
        <f t="shared" si="5"/>
        <v>0</v>
      </c>
      <c r="BK30">
        <f t="shared" si="6"/>
        <v>0</v>
      </c>
      <c r="BL30">
        <f t="shared" si="7"/>
        <v>0</v>
      </c>
      <c r="CE30" s="825"/>
    </row>
    <row r="31" spans="2:83" ht="17.25" customHeight="1">
      <c r="B31" s="841"/>
      <c r="C31" s="842"/>
      <c r="D31" s="842"/>
      <c r="E31" s="842"/>
      <c r="F31" s="842"/>
      <c r="G31" s="842"/>
      <c r="H31" s="842"/>
      <c r="I31" s="842"/>
      <c r="J31" s="842"/>
      <c r="K31" s="842"/>
      <c r="L31" s="842"/>
      <c r="M31" s="842"/>
      <c r="N31" s="842"/>
      <c r="O31" s="842"/>
      <c r="P31" s="842"/>
      <c r="Q31" s="842"/>
      <c r="R31" s="842"/>
      <c r="S31" s="842"/>
      <c r="T31" s="842"/>
      <c r="U31" s="842"/>
      <c r="V31" s="842"/>
      <c r="W31" s="842"/>
      <c r="X31" s="842"/>
      <c r="Y31" s="843"/>
      <c r="Z31" s="844"/>
      <c r="AA31" s="845"/>
      <c r="AB31" s="845"/>
      <c r="AC31" s="844"/>
      <c r="AD31" s="845"/>
      <c r="AE31" s="845"/>
      <c r="AF31" s="846"/>
      <c r="AG31" s="847"/>
      <c r="AH31" s="847"/>
      <c r="AI31" s="847"/>
      <c r="AJ31" s="847"/>
      <c r="AK31" s="847"/>
      <c r="AL31" s="847"/>
      <c r="AM31" s="647" t="s">
        <v>81</v>
      </c>
      <c r="AN31" s="647"/>
      <c r="AO31" s="846"/>
      <c r="AP31" s="847"/>
      <c r="AQ31" s="847"/>
      <c r="AR31" s="847"/>
      <c r="AS31" s="847"/>
      <c r="AT31" s="847"/>
      <c r="AU31" s="847"/>
      <c r="AV31" s="8" t="s">
        <v>107</v>
      </c>
      <c r="AW31" s="833" t="str">
        <f t="shared" si="8"/>
        <v/>
      </c>
      <c r="AX31" s="833"/>
      <c r="AY31" s="833"/>
      <c r="AZ31" s="833"/>
      <c r="BA31" s="833"/>
      <c r="BB31" s="833"/>
      <c r="BC31" s="84" t="s">
        <v>108</v>
      </c>
      <c r="BD31" s="13" t="str">
        <f t="shared" si="9"/>
        <v/>
      </c>
      <c r="BE31" s="164">
        <f t="shared" si="0"/>
        <v>1</v>
      </c>
      <c r="BF31" s="164">
        <f t="shared" si="1"/>
        <v>1</v>
      </c>
      <c r="BG31">
        <f t="shared" si="2"/>
        <v>0</v>
      </c>
      <c r="BH31">
        <f t="shared" si="3"/>
        <v>0</v>
      </c>
      <c r="BI31">
        <f t="shared" si="4"/>
        <v>0</v>
      </c>
      <c r="BJ31">
        <f t="shared" si="5"/>
        <v>0</v>
      </c>
      <c r="BK31">
        <f t="shared" si="6"/>
        <v>0</v>
      </c>
      <c r="BL31">
        <f t="shared" si="7"/>
        <v>0</v>
      </c>
      <c r="CE31" s="825"/>
    </row>
    <row r="32" spans="2:83" ht="17.25" customHeight="1">
      <c r="B32" s="841"/>
      <c r="C32" s="842"/>
      <c r="D32" s="842"/>
      <c r="E32" s="842"/>
      <c r="F32" s="842"/>
      <c r="G32" s="842"/>
      <c r="H32" s="842"/>
      <c r="I32" s="842"/>
      <c r="J32" s="842"/>
      <c r="K32" s="842"/>
      <c r="L32" s="842"/>
      <c r="M32" s="842"/>
      <c r="N32" s="842"/>
      <c r="O32" s="842"/>
      <c r="P32" s="842"/>
      <c r="Q32" s="842"/>
      <c r="R32" s="842"/>
      <c r="S32" s="842"/>
      <c r="T32" s="842"/>
      <c r="U32" s="842"/>
      <c r="V32" s="842"/>
      <c r="W32" s="842"/>
      <c r="X32" s="842"/>
      <c r="Y32" s="843"/>
      <c r="Z32" s="844"/>
      <c r="AA32" s="845"/>
      <c r="AB32" s="845"/>
      <c r="AC32" s="844"/>
      <c r="AD32" s="845"/>
      <c r="AE32" s="845"/>
      <c r="AF32" s="846"/>
      <c r="AG32" s="847"/>
      <c r="AH32" s="847"/>
      <c r="AI32" s="847"/>
      <c r="AJ32" s="847"/>
      <c r="AK32" s="847"/>
      <c r="AL32" s="847"/>
      <c r="AM32" s="647" t="s">
        <v>81</v>
      </c>
      <c r="AN32" s="647"/>
      <c r="AO32" s="846"/>
      <c r="AP32" s="847"/>
      <c r="AQ32" s="847"/>
      <c r="AR32" s="847"/>
      <c r="AS32" s="847"/>
      <c r="AT32" s="847"/>
      <c r="AU32" s="847"/>
      <c r="AV32" s="8" t="s">
        <v>107</v>
      </c>
      <c r="AW32" s="833" t="str">
        <f t="shared" si="8"/>
        <v/>
      </c>
      <c r="AX32" s="833"/>
      <c r="AY32" s="833"/>
      <c r="AZ32" s="833"/>
      <c r="BA32" s="833"/>
      <c r="BB32" s="833"/>
      <c r="BC32" s="84" t="s">
        <v>108</v>
      </c>
      <c r="BD32" s="13" t="str">
        <f t="shared" si="9"/>
        <v/>
      </c>
      <c r="BE32" s="164">
        <f t="shared" si="0"/>
        <v>1</v>
      </c>
      <c r="BF32" s="164">
        <f t="shared" si="1"/>
        <v>1</v>
      </c>
      <c r="BG32">
        <f t="shared" si="2"/>
        <v>0</v>
      </c>
      <c r="BH32">
        <f t="shared" si="3"/>
        <v>0</v>
      </c>
      <c r="BI32">
        <f t="shared" si="4"/>
        <v>0</v>
      </c>
      <c r="BJ32">
        <f t="shared" si="5"/>
        <v>0</v>
      </c>
      <c r="BK32">
        <f t="shared" si="6"/>
        <v>0</v>
      </c>
      <c r="BL32">
        <f t="shared" si="7"/>
        <v>0</v>
      </c>
      <c r="CE32" s="825"/>
    </row>
    <row r="33" spans="2:91" ht="17.25" customHeight="1">
      <c r="B33" s="841"/>
      <c r="C33" s="842"/>
      <c r="D33" s="842"/>
      <c r="E33" s="842"/>
      <c r="F33" s="842"/>
      <c r="G33" s="842"/>
      <c r="H33" s="842"/>
      <c r="I33" s="842"/>
      <c r="J33" s="842"/>
      <c r="K33" s="842"/>
      <c r="L33" s="842"/>
      <c r="M33" s="842"/>
      <c r="N33" s="842"/>
      <c r="O33" s="842"/>
      <c r="P33" s="842"/>
      <c r="Q33" s="842"/>
      <c r="R33" s="842"/>
      <c r="S33" s="842"/>
      <c r="T33" s="842"/>
      <c r="U33" s="842"/>
      <c r="V33" s="842"/>
      <c r="W33" s="842"/>
      <c r="X33" s="842"/>
      <c r="Y33" s="843"/>
      <c r="Z33" s="844"/>
      <c r="AA33" s="845"/>
      <c r="AB33" s="845"/>
      <c r="AC33" s="844"/>
      <c r="AD33" s="845"/>
      <c r="AE33" s="845"/>
      <c r="AF33" s="846"/>
      <c r="AG33" s="847"/>
      <c r="AH33" s="847"/>
      <c r="AI33" s="847"/>
      <c r="AJ33" s="847"/>
      <c r="AK33" s="847"/>
      <c r="AL33" s="847"/>
      <c r="AM33" s="647" t="s">
        <v>81</v>
      </c>
      <c r="AN33" s="647"/>
      <c r="AO33" s="846"/>
      <c r="AP33" s="847"/>
      <c r="AQ33" s="847"/>
      <c r="AR33" s="847"/>
      <c r="AS33" s="847"/>
      <c r="AT33" s="847"/>
      <c r="AU33" s="847"/>
      <c r="AV33" s="8" t="s">
        <v>107</v>
      </c>
      <c r="AW33" s="833" t="str">
        <f t="shared" si="8"/>
        <v/>
      </c>
      <c r="AX33" s="833"/>
      <c r="AY33" s="833"/>
      <c r="AZ33" s="833"/>
      <c r="BA33" s="833"/>
      <c r="BB33" s="833"/>
      <c r="BC33" s="84" t="s">
        <v>108</v>
      </c>
      <c r="BD33" s="13" t="str">
        <f t="shared" si="9"/>
        <v/>
      </c>
      <c r="BE33" s="164">
        <f t="shared" si="0"/>
        <v>1</v>
      </c>
      <c r="BF33" s="164">
        <f t="shared" si="1"/>
        <v>1</v>
      </c>
      <c r="BG33">
        <f t="shared" si="2"/>
        <v>0</v>
      </c>
      <c r="BH33">
        <f t="shared" si="3"/>
        <v>0</v>
      </c>
      <c r="BI33">
        <f t="shared" si="4"/>
        <v>0</v>
      </c>
      <c r="BJ33">
        <f t="shared" si="5"/>
        <v>0</v>
      </c>
      <c r="BK33">
        <f t="shared" si="6"/>
        <v>0</v>
      </c>
      <c r="BL33">
        <f t="shared" si="7"/>
        <v>0</v>
      </c>
      <c r="CE33" s="825"/>
    </row>
    <row r="34" spans="2:91" ht="18" customHeight="1">
      <c r="B34" s="834" t="s">
        <v>109</v>
      </c>
      <c r="C34" s="835"/>
      <c r="D34" s="835"/>
      <c r="E34" s="835"/>
      <c r="F34" s="835"/>
      <c r="G34" s="835"/>
      <c r="H34" s="835"/>
      <c r="I34" s="835"/>
      <c r="J34" s="835"/>
      <c r="K34" s="835"/>
      <c r="L34" s="835"/>
      <c r="M34" s="835"/>
      <c r="N34" s="835"/>
      <c r="O34" s="835"/>
      <c r="P34" s="835"/>
      <c r="Q34" s="835"/>
      <c r="R34" s="835"/>
      <c r="S34" s="835"/>
      <c r="T34" s="835"/>
      <c r="U34" s="835"/>
      <c r="V34" s="835"/>
      <c r="W34" s="835"/>
      <c r="X34" s="835"/>
      <c r="Y34" s="835"/>
      <c r="Z34" s="835"/>
      <c r="AA34" s="840" t="s">
        <v>110</v>
      </c>
      <c r="AB34" s="840"/>
      <c r="AC34" s="840"/>
      <c r="AD34" s="840"/>
      <c r="AE34" s="840"/>
      <c r="AF34" s="840"/>
      <c r="AG34" s="840"/>
      <c r="AH34" s="840"/>
      <c r="AI34" s="840"/>
      <c r="AJ34" s="840"/>
      <c r="AK34" s="840"/>
      <c r="AL34" s="840"/>
      <c r="AM34" s="840"/>
      <c r="AN34" s="840"/>
      <c r="AO34" s="840"/>
      <c r="AP34" s="840"/>
      <c r="AQ34" s="535" t="str">
        <f>IFERROR(IF(BG34+BH34=0,"",ROUNDDOWN((BG34+BH34)/12,0)),"")</f>
        <v/>
      </c>
      <c r="AR34" s="535"/>
      <c r="AS34" s="535"/>
      <c r="AT34" s="831" t="s">
        <v>10</v>
      </c>
      <c r="AU34" s="831"/>
      <c r="AV34" s="535" t="str">
        <f>IFERROR(IF(BG34+BH34=0,"",BG34+BH34-AQ34*12),"")</f>
        <v/>
      </c>
      <c r="AW34" s="535"/>
      <c r="AX34" s="535"/>
      <c r="AY34" s="831" t="s">
        <v>21</v>
      </c>
      <c r="AZ34" s="831"/>
      <c r="BA34" s="831"/>
      <c r="BC34" s="85"/>
      <c r="BD34" s="13">
        <f>COUNTIF(BD21:BD33,"重複")</f>
        <v>0</v>
      </c>
      <c r="BG34">
        <f>SUM(BG21:BG33)</f>
        <v>0</v>
      </c>
      <c r="BH34">
        <f>SUM(BH21:BH33)</f>
        <v>0</v>
      </c>
      <c r="BK34">
        <f>SUM(BK21:BK33)</f>
        <v>0</v>
      </c>
      <c r="BL34">
        <f>SUM(BL21:BL33)</f>
        <v>0</v>
      </c>
      <c r="CD34">
        <f>IF(AQ34="",0,AQ34*12+AV34)</f>
        <v>0</v>
      </c>
      <c r="CE34" s="220" t="str">
        <f>IFERROR(IF(CD34=様式１!BH32,旧様式3!CE50,旧様式3!CE51),"")</f>
        <v>様式1の「就業期間」と一致しています。</v>
      </c>
    </row>
    <row r="35" spans="2:91" ht="18" customHeight="1">
      <c r="B35" s="836"/>
      <c r="C35" s="837"/>
      <c r="D35" s="837"/>
      <c r="E35" s="837"/>
      <c r="F35" s="837"/>
      <c r="G35" s="837"/>
      <c r="H35" s="837"/>
      <c r="I35" s="837"/>
      <c r="J35" s="837"/>
      <c r="K35" s="837"/>
      <c r="L35" s="837"/>
      <c r="M35" s="837"/>
      <c r="N35" s="837"/>
      <c r="O35" s="837"/>
      <c r="P35" s="837"/>
      <c r="Q35" s="837"/>
      <c r="R35" s="837"/>
      <c r="S35" s="837"/>
      <c r="T35" s="837"/>
      <c r="U35" s="837"/>
      <c r="V35" s="837"/>
      <c r="W35" s="837"/>
      <c r="X35" s="837"/>
      <c r="Y35" s="837"/>
      <c r="Z35" s="837"/>
      <c r="AA35" s="827" t="s">
        <v>111</v>
      </c>
      <c r="AB35" s="827"/>
      <c r="AC35" s="827"/>
      <c r="AD35" s="827"/>
      <c r="AE35" s="827"/>
      <c r="AF35" s="827"/>
      <c r="AG35" s="827"/>
      <c r="AH35" s="827"/>
      <c r="AI35" s="827"/>
      <c r="AJ35" s="827"/>
      <c r="AK35" s="827"/>
      <c r="AL35" s="827"/>
      <c r="AM35" s="827"/>
      <c r="AN35" s="827"/>
      <c r="AO35" s="827"/>
      <c r="AP35" s="827"/>
      <c r="AQ35" s="830" t="str">
        <f>IFERROR(IF(BK34=0,"",ROUNDDOWN((BK34)/12,0)),"")</f>
        <v/>
      </c>
      <c r="AR35" s="830"/>
      <c r="AS35" s="830"/>
      <c r="AT35" s="831" t="s">
        <v>10</v>
      </c>
      <c r="AU35" s="831"/>
      <c r="AV35" s="830" t="str">
        <f>IFERROR(IF(BK34=0,"",BK34-AQ35*12),"")</f>
        <v/>
      </c>
      <c r="AW35" s="830"/>
      <c r="AX35" s="830"/>
      <c r="AY35" s="831" t="s">
        <v>21</v>
      </c>
      <c r="AZ35" s="831"/>
      <c r="BA35" s="831"/>
      <c r="BB35" t="s">
        <v>108</v>
      </c>
      <c r="BC35" s="85"/>
      <c r="CD35">
        <f>IF(AQ35="",0,AQ35*12+AV35)</f>
        <v>0</v>
      </c>
      <c r="CE35" s="220" t="str">
        <f>IFERROR(IF(CD35=様式１!BH36,CE52,CE53),"")</f>
        <v>様式1の「職長就業期間」と一致しています。</v>
      </c>
    </row>
    <row r="36" spans="2:91" ht="18" customHeight="1">
      <c r="B36" s="838"/>
      <c r="C36" s="839"/>
      <c r="D36" s="839"/>
      <c r="E36" s="839"/>
      <c r="F36" s="839"/>
      <c r="G36" s="839"/>
      <c r="H36" s="839"/>
      <c r="I36" s="839"/>
      <c r="J36" s="839"/>
      <c r="K36" s="839"/>
      <c r="L36" s="839"/>
      <c r="M36" s="839"/>
      <c r="N36" s="839"/>
      <c r="O36" s="839"/>
      <c r="P36" s="839"/>
      <c r="Q36" s="839"/>
      <c r="R36" s="839"/>
      <c r="S36" s="839"/>
      <c r="T36" s="839"/>
      <c r="U36" s="839"/>
      <c r="V36" s="839"/>
      <c r="W36" s="839"/>
      <c r="X36" s="839"/>
      <c r="Y36" s="839"/>
      <c r="Z36" s="839"/>
      <c r="AA36" s="832" t="s">
        <v>112</v>
      </c>
      <c r="AB36" s="832"/>
      <c r="AC36" s="832"/>
      <c r="AD36" s="832"/>
      <c r="AE36" s="832"/>
      <c r="AF36" s="832"/>
      <c r="AG36" s="832"/>
      <c r="AH36" s="832"/>
      <c r="AI36" s="832"/>
      <c r="AJ36" s="832"/>
      <c r="AK36" s="832"/>
      <c r="AL36" s="832"/>
      <c r="AM36" s="832"/>
      <c r="AN36" s="832"/>
      <c r="AO36" s="832"/>
      <c r="AP36" s="832"/>
      <c r="AQ36" s="830" t="str">
        <f>IFERROR(IF(BL34=0,"",ROUNDDOWN((BL34)/12,0)),"")</f>
        <v/>
      </c>
      <c r="AR36" s="830"/>
      <c r="AS36" s="830"/>
      <c r="AT36" s="831" t="s">
        <v>10</v>
      </c>
      <c r="AU36" s="831"/>
      <c r="AV36" s="830" t="str">
        <f>IFERROR(IF(BL34=0,"",BL34-AQ36*12),"")</f>
        <v/>
      </c>
      <c r="AW36" s="830"/>
      <c r="AX36" s="830"/>
      <c r="AY36" s="831" t="s">
        <v>21</v>
      </c>
      <c r="AZ36" s="831"/>
      <c r="BA36" s="831"/>
      <c r="BB36" t="s">
        <v>108</v>
      </c>
      <c r="BC36" s="85"/>
      <c r="CD36">
        <f>IF(AQ36="",0,AQ36*12+AV36)</f>
        <v>0</v>
      </c>
      <c r="CE36" s="220" t="str">
        <f>IFERROR(IF(CD36=様式１!BH40,CE54,CE55),"")</f>
        <v>様式1の「班長就業期間」と一致しています。</v>
      </c>
    </row>
    <row r="37" spans="2:91" ht="5.25" customHeight="1">
      <c r="B37" s="387"/>
      <c r="C37" s="388"/>
      <c r="D37" s="388"/>
      <c r="E37" s="388"/>
      <c r="F37" s="388"/>
      <c r="G37" s="388"/>
      <c r="H37" s="388"/>
      <c r="I37" s="388"/>
      <c r="J37" s="388"/>
      <c r="K37" s="388"/>
      <c r="L37" s="388"/>
      <c r="M37" s="388"/>
      <c r="N37" s="388"/>
      <c r="O37" s="388"/>
      <c r="P37" s="388"/>
      <c r="Q37" s="388"/>
      <c r="R37" s="388"/>
      <c r="S37" s="388"/>
      <c r="T37" s="388"/>
      <c r="U37" s="388"/>
      <c r="V37" s="388"/>
      <c r="W37" s="388"/>
      <c r="X37" s="388"/>
      <c r="Y37" s="388"/>
      <c r="Z37" s="388"/>
      <c r="AA37" s="388"/>
      <c r="AB37" s="387"/>
      <c r="AC37" s="387"/>
      <c r="AD37" s="387"/>
      <c r="AE37" s="387"/>
      <c r="AF37" s="387"/>
      <c r="AG37" s="387"/>
      <c r="AH37" s="387"/>
      <c r="AI37" s="387"/>
      <c r="AJ37" s="387"/>
      <c r="AK37" s="387"/>
      <c r="AL37" s="389"/>
      <c r="AM37" s="389"/>
      <c r="AN37" s="389"/>
      <c r="AO37" s="389"/>
      <c r="AP37" s="389"/>
      <c r="AQ37" s="389"/>
      <c r="AR37" s="389"/>
      <c r="AS37" s="390"/>
      <c r="AT37" s="390"/>
      <c r="AU37" s="391"/>
      <c r="AV37" s="391"/>
      <c r="AW37" s="390"/>
      <c r="AX37" s="390"/>
      <c r="AY37" s="391"/>
      <c r="AZ37" s="391"/>
      <c r="BA37" s="391"/>
      <c r="BB37" s="387"/>
      <c r="BC37" s="387"/>
    </row>
    <row r="38" spans="2:91" ht="47.25" customHeight="1">
      <c r="B38" s="828" t="s">
        <v>557</v>
      </c>
      <c r="C38" s="828"/>
      <c r="D38" s="828"/>
      <c r="E38" s="828"/>
      <c r="F38" s="828"/>
      <c r="G38" s="828"/>
      <c r="H38" s="828"/>
      <c r="I38" s="828"/>
      <c r="J38" s="828"/>
      <c r="K38" s="828"/>
      <c r="L38" s="828"/>
      <c r="M38" s="828"/>
      <c r="N38" s="828"/>
      <c r="O38" s="828"/>
      <c r="P38" s="828"/>
      <c r="Q38" s="828"/>
      <c r="R38" s="828"/>
      <c r="S38" s="828"/>
      <c r="T38" s="828"/>
      <c r="U38" s="828"/>
      <c r="V38" s="828"/>
      <c r="W38" s="828"/>
      <c r="X38" s="828"/>
      <c r="Y38" s="828"/>
      <c r="Z38" s="828"/>
      <c r="AA38" s="828"/>
      <c r="AB38" s="828"/>
      <c r="AC38" s="828"/>
      <c r="AD38" s="828"/>
      <c r="AE38" s="828"/>
      <c r="AF38" s="828"/>
      <c r="AG38" s="828"/>
      <c r="AH38" s="828"/>
      <c r="AI38" s="828"/>
      <c r="AJ38" s="828"/>
      <c r="AK38" s="828"/>
      <c r="AL38" s="828"/>
      <c r="AM38" s="828"/>
      <c r="AN38" s="828"/>
      <c r="AO38" s="828"/>
      <c r="AP38" s="828"/>
      <c r="AQ38" s="828"/>
      <c r="AR38" s="828"/>
      <c r="AS38" s="828"/>
      <c r="AT38" s="828"/>
      <c r="AU38" s="828"/>
      <c r="AV38" s="828"/>
      <c r="AW38" s="828"/>
      <c r="AX38" s="828"/>
      <c r="AY38" s="828"/>
      <c r="AZ38" s="828"/>
      <c r="BA38" s="828"/>
      <c r="BB38" s="828"/>
      <c r="BC38" s="828"/>
    </row>
    <row r="39" spans="2:91" ht="5.25" customHeight="1">
      <c r="B39" s="137"/>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137"/>
      <c r="AC39" s="137"/>
      <c r="AD39" s="137"/>
      <c r="AE39" s="137"/>
      <c r="AF39" s="137"/>
      <c r="AG39" s="137"/>
      <c r="AH39" s="137"/>
      <c r="AI39" s="137"/>
      <c r="AJ39" s="137"/>
      <c r="AK39" s="137"/>
      <c r="AL39" s="385"/>
      <c r="AM39" s="385"/>
      <c r="AN39" s="385"/>
      <c r="AO39" s="385"/>
      <c r="AP39" s="385"/>
      <c r="AQ39" s="385"/>
      <c r="AR39" s="385"/>
      <c r="AS39" s="393"/>
      <c r="AT39" s="393"/>
      <c r="AU39" s="375"/>
      <c r="AV39" s="375"/>
      <c r="AW39" s="393"/>
      <c r="AX39" s="393"/>
      <c r="AY39" s="375"/>
      <c r="AZ39" s="375"/>
      <c r="BA39" s="375"/>
      <c r="BB39" s="137"/>
      <c r="BC39" s="137"/>
    </row>
    <row r="40" spans="2:91">
      <c r="B40" s="713" t="s">
        <v>92</v>
      </c>
      <c r="C40" s="714"/>
      <c r="D40" s="714"/>
      <c r="E40" s="714"/>
      <c r="F40" s="714"/>
      <c r="G40" s="715"/>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394"/>
      <c r="AK40" s="137"/>
      <c r="AL40" s="137"/>
      <c r="AM40" s="137"/>
      <c r="AN40" s="137"/>
      <c r="AO40" s="137"/>
      <c r="AP40" s="137"/>
      <c r="AQ40" s="137"/>
      <c r="AR40" s="137"/>
      <c r="AS40" s="137"/>
      <c r="AT40" s="137"/>
      <c r="AU40" s="137"/>
      <c r="AV40" s="137"/>
      <c r="AW40" s="137"/>
      <c r="AX40" s="137"/>
      <c r="AY40" s="137"/>
      <c r="AZ40" s="137"/>
      <c r="BA40" s="137"/>
      <c r="BB40" s="137"/>
      <c r="BC40" s="137"/>
    </row>
    <row r="41" spans="2:91" ht="5.25" customHeight="1">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row>
    <row r="42" spans="2:91" s="79" customFormat="1" ht="33" customHeight="1">
      <c r="B42" s="829" t="s">
        <v>93</v>
      </c>
      <c r="C42" s="829"/>
      <c r="D42" s="829"/>
      <c r="E42" s="829"/>
      <c r="F42" s="829"/>
      <c r="G42" s="829"/>
      <c r="H42" s="829"/>
      <c r="I42" s="829"/>
      <c r="J42" s="829"/>
      <c r="K42" s="829"/>
      <c r="L42" s="829"/>
      <c r="M42" s="829"/>
      <c r="N42" s="829"/>
      <c r="O42" s="829"/>
      <c r="P42" s="829"/>
      <c r="Q42" s="829"/>
      <c r="R42" s="829"/>
      <c r="S42" s="829"/>
      <c r="T42" s="829"/>
      <c r="U42" s="829"/>
      <c r="V42" s="829"/>
      <c r="W42" s="829"/>
      <c r="X42" s="829"/>
      <c r="Y42" s="829"/>
      <c r="Z42" s="829"/>
      <c r="AA42" s="829"/>
      <c r="AB42" s="829"/>
      <c r="AC42" s="829"/>
      <c r="AD42" s="829"/>
      <c r="AE42" s="829"/>
      <c r="AF42" s="829"/>
      <c r="AG42" s="829"/>
      <c r="AH42" s="829"/>
      <c r="AI42" s="829"/>
      <c r="AJ42" s="829"/>
      <c r="AK42" s="829"/>
      <c r="AL42" s="829"/>
      <c r="AM42" s="829"/>
      <c r="AN42" s="829"/>
      <c r="AO42" s="829"/>
      <c r="AP42" s="829"/>
      <c r="AQ42" s="829"/>
      <c r="AR42" s="829"/>
      <c r="AS42" s="829"/>
      <c r="AT42" s="829"/>
      <c r="AU42" s="829"/>
      <c r="AV42" s="829"/>
      <c r="AW42" s="829"/>
      <c r="AX42" s="829"/>
      <c r="AY42" s="829"/>
      <c r="AZ42" s="829"/>
      <c r="BA42" s="829"/>
      <c r="BB42" s="829"/>
      <c r="BC42" s="829"/>
      <c r="BD42" s="166"/>
      <c r="BE42" s="165"/>
      <c r="BF42" s="165"/>
      <c r="CE42" s="141"/>
      <c r="CF42" s="141"/>
      <c r="CG42" s="141"/>
      <c r="CH42" s="141"/>
      <c r="CI42" s="141"/>
      <c r="CJ42" s="141"/>
      <c r="CK42" s="141"/>
      <c r="CL42" s="141"/>
      <c r="CM42" s="141"/>
    </row>
    <row r="43" spans="2:91" ht="2.4500000000000002" customHeight="1" thickBot="1"/>
    <row r="44" spans="2:91" ht="35.25" customHeight="1" thickBot="1">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746" t="s">
        <v>94</v>
      </c>
      <c r="AD44" s="747"/>
      <c r="AE44" s="747"/>
      <c r="AF44" s="747"/>
      <c r="AG44" s="747"/>
      <c r="AH44" s="747"/>
      <c r="AI44" s="747"/>
      <c r="AJ44" s="747"/>
      <c r="AK44" s="748"/>
      <c r="AL44" s="332"/>
      <c r="AM44" s="333"/>
      <c r="AN44" s="333"/>
      <c r="AO44" s="333"/>
      <c r="AP44" s="333"/>
      <c r="AQ44" s="333"/>
      <c r="AR44" s="333"/>
      <c r="AS44" s="333"/>
      <c r="AT44" s="333"/>
      <c r="AU44" s="333"/>
      <c r="AV44" s="333"/>
      <c r="AW44" s="333"/>
      <c r="AX44" s="333"/>
      <c r="AY44" s="333"/>
      <c r="AZ44" s="336"/>
      <c r="BA44" s="402" t="s">
        <v>25</v>
      </c>
      <c r="BB44" s="334"/>
      <c r="BC44" s="335"/>
    </row>
    <row r="45" spans="2:91" ht="10.5" customHeight="1"/>
    <row r="46" spans="2:91">
      <c r="AZ46" s="57"/>
    </row>
    <row r="47" spans="2:91" ht="10.5" customHeight="1"/>
    <row r="48" spans="2:91" ht="6.75" customHeight="1"/>
    <row r="50" spans="17:83" outlineLevel="1">
      <c r="CE50" t="s">
        <v>95</v>
      </c>
    </row>
    <row r="51" spans="17:83" outlineLevel="1">
      <c r="Q51" s="827"/>
      <c r="R51" s="827"/>
      <c r="S51" s="827"/>
      <c r="T51" s="827"/>
      <c r="U51" s="827"/>
      <c r="V51" s="827"/>
      <c r="W51" s="827"/>
      <c r="CE51" t="s">
        <v>137</v>
      </c>
    </row>
    <row r="52" spans="17:83" outlineLevel="1">
      <c r="Q52" s="827"/>
      <c r="R52" s="827"/>
      <c r="S52" s="827"/>
      <c r="T52" s="827"/>
      <c r="U52" s="827"/>
      <c r="V52" s="827"/>
      <c r="W52" s="827"/>
      <c r="CE52" t="s">
        <v>97</v>
      </c>
    </row>
    <row r="53" spans="17:83" outlineLevel="1">
      <c r="Q53" s="827"/>
      <c r="R53" s="827"/>
      <c r="S53" s="827"/>
      <c r="T53" s="827"/>
      <c r="U53" s="827"/>
      <c r="V53" s="827"/>
      <c r="W53" s="827"/>
      <c r="CE53" t="s">
        <v>138</v>
      </c>
    </row>
    <row r="54" spans="17:83" outlineLevel="1">
      <c r="Q54" s="827"/>
      <c r="R54" s="827"/>
      <c r="S54" s="827"/>
      <c r="T54" s="827"/>
      <c r="U54" s="827"/>
      <c r="V54" s="827"/>
      <c r="W54" s="827"/>
      <c r="CE54" t="s">
        <v>96</v>
      </c>
    </row>
    <row r="55" spans="17:83" outlineLevel="1">
      <c r="CE55" t="s">
        <v>139</v>
      </c>
    </row>
  </sheetData>
  <sheetProtection formatCells="0" selectLockedCells="1"/>
  <mergeCells count="156">
    <mergeCell ref="AC44:AK44"/>
    <mergeCell ref="B10:I10"/>
    <mergeCell ref="B11:F11"/>
    <mergeCell ref="H11:X11"/>
    <mergeCell ref="Y11:AB11"/>
    <mergeCell ref="AD11:AH11"/>
    <mergeCell ref="AJ11:AW11"/>
    <mergeCell ref="B18:L18"/>
    <mergeCell ref="B5:BC5"/>
    <mergeCell ref="B7:BC7"/>
    <mergeCell ref="AO9:AP9"/>
    <mergeCell ref="AQ9:AS9"/>
    <mergeCell ref="AT9:AU9"/>
    <mergeCell ref="AV9:AX9"/>
    <mergeCell ref="AY9:AZ9"/>
    <mergeCell ref="AX12:BC12"/>
    <mergeCell ref="B13:F13"/>
    <mergeCell ref="H13:AW13"/>
    <mergeCell ref="H14:AB14"/>
    <mergeCell ref="B15:L15"/>
    <mergeCell ref="B16:L17"/>
    <mergeCell ref="B12:F12"/>
    <mergeCell ref="H12:I12"/>
    <mergeCell ref="J12:Z12"/>
    <mergeCell ref="AA12:AB12"/>
    <mergeCell ref="AD12:AH12"/>
    <mergeCell ref="AJ12:AW12"/>
    <mergeCell ref="M16:AK17"/>
    <mergeCell ref="M15:AK15"/>
    <mergeCell ref="AQ15:BC16"/>
    <mergeCell ref="AQ17:BC18"/>
    <mergeCell ref="AL15:AP18"/>
    <mergeCell ref="M18:AK18"/>
    <mergeCell ref="AW21:BB21"/>
    <mergeCell ref="B20:Y20"/>
    <mergeCell ref="Z20:AB20"/>
    <mergeCell ref="AC20:AE20"/>
    <mergeCell ref="AF20:BC20"/>
    <mergeCell ref="B22:Y22"/>
    <mergeCell ref="Z22:AB22"/>
    <mergeCell ref="AC22:AE22"/>
    <mergeCell ref="AF22:AL22"/>
    <mergeCell ref="AM22:AN22"/>
    <mergeCell ref="AO22:AU22"/>
    <mergeCell ref="AW22:BB22"/>
    <mergeCell ref="B21:Y21"/>
    <mergeCell ref="Z21:AB21"/>
    <mergeCell ref="AC21:AE21"/>
    <mergeCell ref="AF21:AL21"/>
    <mergeCell ref="AM21:AN21"/>
    <mergeCell ref="AO21:AU21"/>
    <mergeCell ref="AW23:BB23"/>
    <mergeCell ref="B24:Y24"/>
    <mergeCell ref="Z24:AB24"/>
    <mergeCell ref="AC24:AE24"/>
    <mergeCell ref="AF24:AL24"/>
    <mergeCell ref="AM24:AN24"/>
    <mergeCell ref="AO24:AU24"/>
    <mergeCell ref="AW24:BB24"/>
    <mergeCell ref="B23:Y23"/>
    <mergeCell ref="Z23:AB23"/>
    <mergeCell ref="AC23:AE23"/>
    <mergeCell ref="AF23:AL23"/>
    <mergeCell ref="AM23:AN23"/>
    <mergeCell ref="AO23:AU23"/>
    <mergeCell ref="AW25:BB25"/>
    <mergeCell ref="B26:Y26"/>
    <mergeCell ref="Z26:AB26"/>
    <mergeCell ref="AC26:AE26"/>
    <mergeCell ref="AF26:AL26"/>
    <mergeCell ref="AM26:AN26"/>
    <mergeCell ref="AO26:AU26"/>
    <mergeCell ref="AW26:BB26"/>
    <mergeCell ref="B25:Y25"/>
    <mergeCell ref="Z25:AB25"/>
    <mergeCell ref="AC25:AE25"/>
    <mergeCell ref="AF25:AL25"/>
    <mergeCell ref="AM25:AN25"/>
    <mergeCell ref="AO25:AU25"/>
    <mergeCell ref="AW27:BB27"/>
    <mergeCell ref="B28:Y28"/>
    <mergeCell ref="Z28:AB28"/>
    <mergeCell ref="AC28:AE28"/>
    <mergeCell ref="AF28:AL28"/>
    <mergeCell ref="AM28:AN28"/>
    <mergeCell ref="AO28:AU28"/>
    <mergeCell ref="AW28:BB28"/>
    <mergeCell ref="B27:Y27"/>
    <mergeCell ref="Z27:AB27"/>
    <mergeCell ref="AC27:AE27"/>
    <mergeCell ref="AF27:AL27"/>
    <mergeCell ref="AM27:AN27"/>
    <mergeCell ref="AO27:AU27"/>
    <mergeCell ref="AW29:BB29"/>
    <mergeCell ref="B30:Y30"/>
    <mergeCell ref="Z30:AB30"/>
    <mergeCell ref="AC30:AE30"/>
    <mergeCell ref="AF30:AL30"/>
    <mergeCell ref="AM30:AN30"/>
    <mergeCell ref="AO30:AU30"/>
    <mergeCell ref="AW30:BB30"/>
    <mergeCell ref="B29:Y29"/>
    <mergeCell ref="Z29:AB29"/>
    <mergeCell ref="AC29:AE29"/>
    <mergeCell ref="AF29:AL29"/>
    <mergeCell ref="AM29:AN29"/>
    <mergeCell ref="AO29:AU29"/>
    <mergeCell ref="AW31:BB31"/>
    <mergeCell ref="B32:Y32"/>
    <mergeCell ref="Z32:AB32"/>
    <mergeCell ref="AC32:AE32"/>
    <mergeCell ref="AF32:AL32"/>
    <mergeCell ref="AM32:AN32"/>
    <mergeCell ref="AO32:AU32"/>
    <mergeCell ref="AW32:BB32"/>
    <mergeCell ref="B31:Y31"/>
    <mergeCell ref="Z31:AB31"/>
    <mergeCell ref="AC31:AE31"/>
    <mergeCell ref="AF31:AL31"/>
    <mergeCell ref="AM31:AN31"/>
    <mergeCell ref="AO31:AU31"/>
    <mergeCell ref="AV34:AX34"/>
    <mergeCell ref="AY34:BA34"/>
    <mergeCell ref="AA35:AP35"/>
    <mergeCell ref="AQ35:AS35"/>
    <mergeCell ref="AT35:AU35"/>
    <mergeCell ref="B33:Y33"/>
    <mergeCell ref="Z33:AB33"/>
    <mergeCell ref="AC33:AE33"/>
    <mergeCell ref="AF33:AL33"/>
    <mergeCell ref="AM33:AN33"/>
    <mergeCell ref="AO33:AU33"/>
    <mergeCell ref="AW4:BC4"/>
    <mergeCell ref="AF9:AH9"/>
    <mergeCell ref="AI9:AN9"/>
    <mergeCell ref="CE26:CE33"/>
    <mergeCell ref="CE21:CE25"/>
    <mergeCell ref="Q54:W54"/>
    <mergeCell ref="B38:BC38"/>
    <mergeCell ref="B40:G40"/>
    <mergeCell ref="B42:BC42"/>
    <mergeCell ref="Q51:W51"/>
    <mergeCell ref="Q52:W52"/>
    <mergeCell ref="Q53:W53"/>
    <mergeCell ref="AV35:AX35"/>
    <mergeCell ref="AY35:BA35"/>
    <mergeCell ref="AA36:AP36"/>
    <mergeCell ref="AQ36:AS36"/>
    <mergeCell ref="AT36:AU36"/>
    <mergeCell ref="AV36:AX36"/>
    <mergeCell ref="AY36:BA36"/>
    <mergeCell ref="AW33:BB33"/>
    <mergeCell ref="B34:Z36"/>
    <mergeCell ref="AA34:AP34"/>
    <mergeCell ref="AQ34:AS34"/>
    <mergeCell ref="AT34:AU34"/>
  </mergeCells>
  <phoneticPr fontId="1"/>
  <conditionalFormatting sqref="M15:M16">
    <cfRule type="expression" dxfId="18" priority="6" stopIfTrue="1">
      <formula>M15&lt;&gt;""</formula>
    </cfRule>
  </conditionalFormatting>
  <conditionalFormatting sqref="M18">
    <cfRule type="expression" dxfId="17" priority="10" stopIfTrue="1">
      <formula>M18&lt;&gt;""</formula>
    </cfRule>
  </conditionalFormatting>
  <conditionalFormatting sqref="AF21:AF33 H11 AJ11:AJ12 J12 H13 B21:B33 Z21:Z33 AC21:AC33">
    <cfRule type="expression" dxfId="16" priority="14">
      <formula>B11&lt;&gt;""</formula>
    </cfRule>
  </conditionalFormatting>
  <conditionalFormatting sqref="AF22:AL33">
    <cfRule type="expression" dxfId="15" priority="4">
      <formula>$BD22="重複"</formula>
    </cfRule>
  </conditionalFormatting>
  <conditionalFormatting sqref="AI9:AN9">
    <cfRule type="notContainsBlanks" dxfId="14" priority="1">
      <formula>LEN(TRIM(AI9))&gt;0</formula>
    </cfRule>
  </conditionalFormatting>
  <conditionalFormatting sqref="AO21:AO33">
    <cfRule type="expression" dxfId="13" priority="11">
      <formula>AO21&lt;&gt;""</formula>
    </cfRule>
  </conditionalFormatting>
  <conditionalFormatting sqref="AQ9 AV9">
    <cfRule type="expression" dxfId="12" priority="2" stopIfTrue="1">
      <formula>AQ9&lt;&gt;""</formula>
    </cfRule>
  </conditionalFormatting>
  <conditionalFormatting sqref="CE18">
    <cfRule type="containsText" dxfId="11" priority="5" operator="containsText" text="ません">
      <formula>NOT(ISERROR(SEARCH("ません",CE18)))</formula>
    </cfRule>
  </conditionalFormatting>
  <conditionalFormatting sqref="CE34:CE36">
    <cfRule type="containsText" dxfId="10" priority="3" operator="containsText" text="いません">
      <formula>NOT(ISERROR(SEARCH("いません",CE34)))</formula>
    </cfRule>
  </conditionalFormatting>
  <dataValidations count="7">
    <dataValidation type="list" allowBlank="1" showInputMessage="1" showErrorMessage="1" sqref="T9:AD9" xr:uid="{6571CA53-50A0-406A-B3A8-A18246C23828}">
      <formula1>"とび・土工工事業,土木工事業"</formula1>
    </dataValidation>
    <dataValidation operator="equal" allowBlank="1" showInputMessage="1" showErrorMessage="1" sqref="J12:Z12" xr:uid="{20005BAB-D95D-495F-9F8E-DDDE0AC733CA}"/>
    <dataValidation type="list" allowBlank="1" showInputMessage="1" showErrorMessage="1" prompt="「班長」の期間は「〇」を選択" sqref="AC21:AE33" xr:uid="{7A0FEC6C-48B2-4559-BFAE-92E99EC4FDAA}">
      <formula1>"-,〇"</formula1>
    </dataValidation>
    <dataValidation type="list" allowBlank="1" showInputMessage="1" showErrorMessage="1" prompt="「職長」の期間は「〇」を選択" sqref="Z21:AB33" xr:uid="{1B032788-51FD-4B06-917C-A69583840D2C}">
      <formula1>"-,〇"</formula1>
    </dataValidation>
    <dataValidation type="date" operator="greaterThanOrEqual" allowBlank="1" showInputMessage="1" showErrorMessage="1" error="西暦で「年月」を入力してください_x000a_（例）「平成25年4月」の場合_x000a_　　　　→「2013/4」と入力" prompt="西暦で「年月」を入力してください_x000a_（例）「平成25年4月」の場合_x000a_　　　　→「2013/4」と入力" sqref="AF21:AL33 AO21:AU33" xr:uid="{9539B453-979C-4FAC-9207-59D491D24E6D}">
      <formula1>18264</formula1>
    </dataValidation>
    <dataValidation imeMode="on" allowBlank="1" showInputMessage="1" showErrorMessage="1" sqref="B21:Y33" xr:uid="{BCA8A1F9-3F39-4988-A7E2-87F32B0082EA}"/>
    <dataValidation imeMode="halfAlpha" allowBlank="1" showInputMessage="1" showErrorMessage="1" sqref="AV9:AX9 AQ9:AS9" xr:uid="{25136F4A-445B-4694-8540-7B10FEA12373}"/>
  </dataValidations>
  <printOptions horizontalCentered="1"/>
  <pageMargins left="0.51181102362204722" right="0.51181102362204722" top="0.55118110236220474" bottom="0.35433070866141736" header="0.31496062992125984" footer="0.31496062992125984"/>
  <pageSetup paperSize="9" scale="90"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1665A-376D-4852-8971-3A74344F4620}">
  <sheetPr>
    <pageSetUpPr fitToPage="1"/>
  </sheetPr>
  <dimension ref="A2:L33"/>
  <sheetViews>
    <sheetView zoomScale="71" zoomScaleNormal="71" workbookViewId="0">
      <selection activeCell="I29" sqref="I29"/>
    </sheetView>
  </sheetViews>
  <sheetFormatPr defaultRowHeight="18"/>
  <cols>
    <col min="1" max="1" width="9" style="202"/>
    <col min="2" max="2" width="3.75" style="202" customWidth="1"/>
    <col min="3" max="3" width="27.5" style="202" bestFit="1" customWidth="1"/>
    <col min="4" max="4" width="12.625" style="202" customWidth="1"/>
    <col min="5" max="5" width="9.75" style="202" customWidth="1"/>
    <col min="6" max="6" width="13.25" style="202" customWidth="1"/>
    <col min="7" max="8" width="9.75" style="202" customWidth="1"/>
    <col min="9" max="10" width="12.25" style="202" customWidth="1"/>
    <col min="11" max="11" width="3.375" style="202" customWidth="1"/>
    <col min="12" max="12" width="6.625" style="202" customWidth="1"/>
    <col min="13" max="16384" width="9" style="9"/>
  </cols>
  <sheetData>
    <row r="2" spans="2:11" ht="30">
      <c r="B2" s="432" t="s">
        <v>676</v>
      </c>
    </row>
    <row r="3" spans="2:11" ht="24">
      <c r="B3" s="427" t="s">
        <v>677</v>
      </c>
      <c r="C3" s="427"/>
    </row>
    <row r="4" spans="2:11" ht="24">
      <c r="B4" s="427" t="s">
        <v>671</v>
      </c>
      <c r="C4" s="427"/>
    </row>
    <row r="5" spans="2:11" ht="45" customHeight="1">
      <c r="B5" s="434" t="s">
        <v>678</v>
      </c>
      <c r="C5" s="434"/>
    </row>
    <row r="6" spans="2:11" ht="46.5" customHeight="1">
      <c r="B6" s="435" t="s">
        <v>679</v>
      </c>
      <c r="C6" s="433"/>
    </row>
    <row r="7" spans="2:11" ht="34.5" customHeight="1">
      <c r="B7" s="872" t="s">
        <v>670</v>
      </c>
      <c r="C7" s="872"/>
      <c r="D7" s="872"/>
      <c r="E7" s="872"/>
      <c r="F7" s="872"/>
      <c r="G7" s="872"/>
      <c r="H7" s="872"/>
      <c r="I7" s="872"/>
      <c r="J7" s="872"/>
      <c r="K7" s="872"/>
    </row>
    <row r="8" spans="2:11" ht="23.25" customHeight="1">
      <c r="B8" s="874" t="s">
        <v>668</v>
      </c>
      <c r="C8" s="874"/>
      <c r="D8" s="874"/>
      <c r="E8" s="874"/>
      <c r="F8" s="874"/>
      <c r="G8" s="874"/>
      <c r="H8" s="874"/>
      <c r="I8" s="874"/>
      <c r="J8" s="874"/>
      <c r="K8" s="874"/>
    </row>
    <row r="9" spans="2:11" ht="24.75" customHeight="1">
      <c r="B9" s="873" t="s">
        <v>667</v>
      </c>
      <c r="C9" s="873"/>
      <c r="D9" s="873"/>
      <c r="E9" s="873"/>
      <c r="F9" s="873"/>
      <c r="G9" s="873"/>
      <c r="H9" s="873"/>
      <c r="I9" s="873"/>
      <c r="J9" s="873"/>
      <c r="K9" s="873"/>
    </row>
    <row r="10" spans="2:11" ht="23.25" customHeight="1">
      <c r="B10" s="874" t="s">
        <v>684</v>
      </c>
      <c r="C10" s="874"/>
      <c r="D10" s="874"/>
      <c r="E10" s="874"/>
      <c r="F10" s="874"/>
      <c r="G10" s="874"/>
      <c r="H10" s="874"/>
      <c r="I10" s="874"/>
      <c r="J10" s="874"/>
      <c r="K10" s="874"/>
    </row>
    <row r="11" spans="2:11" ht="23.25" customHeight="1">
      <c r="B11" s="873" t="s">
        <v>686</v>
      </c>
      <c r="C11" s="873"/>
      <c r="D11" s="873"/>
      <c r="E11" s="873"/>
      <c r="F11" s="873"/>
      <c r="G11" s="873"/>
      <c r="H11" s="873"/>
      <c r="I11" s="873"/>
      <c r="J11" s="873"/>
      <c r="K11" s="873"/>
    </row>
    <row r="13" spans="2:11" ht="34.5" customHeight="1">
      <c r="B13" s="448"/>
      <c r="C13" s="875" t="s">
        <v>650</v>
      </c>
      <c r="D13" s="875"/>
      <c r="E13" s="875"/>
      <c r="F13" s="875"/>
      <c r="G13" s="875"/>
      <c r="H13" s="875"/>
      <c r="I13" s="875"/>
      <c r="J13" s="875"/>
      <c r="K13" s="449"/>
    </row>
    <row r="14" spans="2:11" ht="7.5" customHeight="1">
      <c r="B14" s="412"/>
      <c r="K14" s="413"/>
    </row>
    <row r="15" spans="2:11" ht="18.75" customHeight="1">
      <c r="B15" s="412"/>
      <c r="C15" s="414" t="s">
        <v>270</v>
      </c>
      <c r="D15" s="885" t="s">
        <v>651</v>
      </c>
      <c r="E15" s="886"/>
      <c r="F15" s="415"/>
      <c r="K15" s="413"/>
    </row>
    <row r="16" spans="2:11" ht="18.75" customHeight="1">
      <c r="B16" s="412"/>
      <c r="C16" s="414" t="s">
        <v>652</v>
      </c>
      <c r="D16" s="887" t="s">
        <v>653</v>
      </c>
      <c r="E16" s="886"/>
      <c r="F16" s="415"/>
      <c r="K16" s="413"/>
    </row>
    <row r="17" spans="2:11" ht="8.25" customHeight="1">
      <c r="B17" s="412"/>
      <c r="K17" s="413"/>
    </row>
    <row r="18" spans="2:11" ht="24">
      <c r="B18" s="412"/>
      <c r="C18" s="416" t="s">
        <v>654</v>
      </c>
      <c r="K18" s="413"/>
    </row>
    <row r="19" spans="2:11" ht="41.25" customHeight="1">
      <c r="B19" s="412"/>
      <c r="C19" s="888" t="s">
        <v>655</v>
      </c>
      <c r="D19" s="417"/>
      <c r="E19" s="418"/>
      <c r="F19" s="418"/>
      <c r="G19" s="418"/>
      <c r="H19" s="419"/>
      <c r="I19" s="891" t="s">
        <v>656</v>
      </c>
      <c r="J19" s="892"/>
      <c r="K19" s="413"/>
    </row>
    <row r="20" spans="2:11" ht="30.75" customHeight="1">
      <c r="B20" s="412"/>
      <c r="C20" s="889"/>
      <c r="D20" s="421" t="s">
        <v>657</v>
      </c>
      <c r="E20" s="881" t="s">
        <v>658</v>
      </c>
      <c r="F20" s="882"/>
      <c r="G20" s="882"/>
      <c r="H20" s="880"/>
      <c r="I20" s="883" t="s">
        <v>658</v>
      </c>
      <c r="J20" s="884"/>
      <c r="K20" s="413"/>
    </row>
    <row r="21" spans="2:11" ht="37.5" customHeight="1">
      <c r="B21" s="412"/>
      <c r="C21" s="890"/>
      <c r="D21" s="422"/>
      <c r="E21" s="423" t="s">
        <v>659</v>
      </c>
      <c r="F21" s="424" t="s">
        <v>660</v>
      </c>
      <c r="G21" s="423" t="s">
        <v>661</v>
      </c>
      <c r="H21" s="423" t="s">
        <v>662</v>
      </c>
      <c r="I21" s="425" t="s">
        <v>104</v>
      </c>
      <c r="J21" s="425" t="s">
        <v>105</v>
      </c>
      <c r="K21" s="413"/>
    </row>
    <row r="22" spans="2:11" ht="24.75" customHeight="1">
      <c r="B22" s="412"/>
      <c r="C22" s="426" t="s">
        <v>663</v>
      </c>
      <c r="D22" s="431">
        <v>170</v>
      </c>
      <c r="E22" s="414">
        <f>D22-SUM(F22:H22)</f>
        <v>145</v>
      </c>
      <c r="F22" s="414">
        <v>10</v>
      </c>
      <c r="G22" s="414">
        <v>7</v>
      </c>
      <c r="H22" s="414">
        <v>8</v>
      </c>
      <c r="I22" s="431">
        <f>E22+F22</f>
        <v>155</v>
      </c>
      <c r="J22" s="431">
        <f>G22</f>
        <v>7</v>
      </c>
      <c r="K22" s="413"/>
    </row>
    <row r="23" spans="2:11" ht="24.75" customHeight="1">
      <c r="B23" s="412"/>
      <c r="C23" s="414" t="s">
        <v>664</v>
      </c>
      <c r="D23" s="414">
        <v>15</v>
      </c>
      <c r="E23" s="414">
        <f>D23-SUM(F23:H23)</f>
        <v>13</v>
      </c>
      <c r="F23" s="414">
        <v>0</v>
      </c>
      <c r="G23" s="414">
        <v>0</v>
      </c>
      <c r="H23" s="414">
        <v>2</v>
      </c>
      <c r="I23" s="414">
        <f>E23+F23</f>
        <v>13</v>
      </c>
      <c r="J23" s="414">
        <f>G23</f>
        <v>0</v>
      </c>
      <c r="K23" s="413"/>
    </row>
    <row r="24" spans="2:11" ht="24.75" customHeight="1">
      <c r="B24" s="412"/>
      <c r="C24" s="414" t="s">
        <v>665</v>
      </c>
      <c r="D24" s="414">
        <f>D22+D23</f>
        <v>185</v>
      </c>
      <c r="E24" s="414">
        <f t="shared" ref="E24:J24" si="0">E22+E23</f>
        <v>158</v>
      </c>
      <c r="F24" s="414">
        <f t="shared" si="0"/>
        <v>10</v>
      </c>
      <c r="G24" s="414">
        <f t="shared" si="0"/>
        <v>7</v>
      </c>
      <c r="H24" s="414">
        <f t="shared" si="0"/>
        <v>10</v>
      </c>
      <c r="I24" s="414">
        <f t="shared" si="0"/>
        <v>168</v>
      </c>
      <c r="J24" s="414">
        <f t="shared" si="0"/>
        <v>7</v>
      </c>
      <c r="K24" s="413"/>
    </row>
    <row r="25" spans="2:11" ht="11.25" customHeight="1">
      <c r="B25" s="412"/>
      <c r="K25" s="413"/>
    </row>
    <row r="26" spans="2:11" ht="24">
      <c r="B26" s="412"/>
      <c r="C26" s="427" t="s">
        <v>666</v>
      </c>
      <c r="K26" s="413"/>
    </row>
    <row r="27" spans="2:11" ht="42" customHeight="1">
      <c r="B27" s="412"/>
      <c r="C27" s="876" t="s">
        <v>655</v>
      </c>
      <c r="D27" s="417"/>
      <c r="E27" s="418"/>
      <c r="F27" s="418"/>
      <c r="G27" s="418"/>
      <c r="H27" s="419"/>
      <c r="I27" s="879" t="s">
        <v>656</v>
      </c>
      <c r="J27" s="880"/>
      <c r="K27" s="413"/>
    </row>
    <row r="28" spans="2:11" ht="30.75" customHeight="1">
      <c r="B28" s="412"/>
      <c r="C28" s="877"/>
      <c r="D28" s="420" t="s">
        <v>657</v>
      </c>
      <c r="E28" s="881" t="s">
        <v>658</v>
      </c>
      <c r="F28" s="882"/>
      <c r="G28" s="882"/>
      <c r="H28" s="880"/>
      <c r="I28" s="883" t="s">
        <v>658</v>
      </c>
      <c r="J28" s="884"/>
      <c r="K28" s="413"/>
    </row>
    <row r="29" spans="2:11" ht="37.5" customHeight="1">
      <c r="B29" s="412"/>
      <c r="C29" s="878"/>
      <c r="D29" s="422"/>
      <c r="E29" s="423" t="s">
        <v>659</v>
      </c>
      <c r="F29" s="424" t="s">
        <v>660</v>
      </c>
      <c r="G29" s="423" t="s">
        <v>661</v>
      </c>
      <c r="H29" s="423" t="s">
        <v>662</v>
      </c>
      <c r="I29" s="423" t="s">
        <v>104</v>
      </c>
      <c r="J29" s="423" t="s">
        <v>105</v>
      </c>
      <c r="K29" s="413"/>
    </row>
    <row r="30" spans="2:11" ht="24.75" customHeight="1">
      <c r="B30" s="412"/>
      <c r="C30" s="414" t="s">
        <v>663</v>
      </c>
      <c r="D30" s="414"/>
      <c r="E30" s="414"/>
      <c r="F30" s="414"/>
      <c r="G30" s="414"/>
      <c r="H30" s="414"/>
      <c r="I30" s="414"/>
      <c r="J30" s="414"/>
      <c r="K30" s="413"/>
    </row>
    <row r="31" spans="2:11" ht="24.75" customHeight="1">
      <c r="B31" s="412"/>
      <c r="C31" s="414" t="s">
        <v>664</v>
      </c>
      <c r="D31" s="414"/>
      <c r="E31" s="414"/>
      <c r="F31" s="414"/>
      <c r="G31" s="414"/>
      <c r="H31" s="414"/>
      <c r="I31" s="414"/>
      <c r="J31" s="414"/>
      <c r="K31" s="413"/>
    </row>
    <row r="32" spans="2:11" ht="24.75" customHeight="1">
      <c r="B32" s="412"/>
      <c r="C32" s="414" t="s">
        <v>665</v>
      </c>
      <c r="D32" s="414"/>
      <c r="E32" s="414"/>
      <c r="F32" s="414"/>
      <c r="G32" s="414"/>
      <c r="H32" s="414"/>
      <c r="I32" s="414"/>
      <c r="J32" s="414"/>
      <c r="K32" s="413"/>
    </row>
    <row r="33" spans="2:11">
      <c r="B33" s="428"/>
      <c r="C33" s="429"/>
      <c r="D33" s="429"/>
      <c r="E33" s="429"/>
      <c r="F33" s="429"/>
      <c r="G33" s="429"/>
      <c r="H33" s="429"/>
      <c r="I33" s="429"/>
      <c r="J33" s="429"/>
      <c r="K33" s="430"/>
    </row>
  </sheetData>
  <sheetProtection sheet="1" objects="1" scenarios="1"/>
  <mergeCells count="16">
    <mergeCell ref="C27:C29"/>
    <mergeCell ref="I27:J27"/>
    <mergeCell ref="E28:H28"/>
    <mergeCell ref="I28:J28"/>
    <mergeCell ref="B8:K8"/>
    <mergeCell ref="D15:E15"/>
    <mergeCell ref="D16:E16"/>
    <mergeCell ref="C19:C21"/>
    <mergeCell ref="I19:J19"/>
    <mergeCell ref="E20:H20"/>
    <mergeCell ref="I20:J20"/>
    <mergeCell ref="B7:K7"/>
    <mergeCell ref="B9:K9"/>
    <mergeCell ref="B10:K10"/>
    <mergeCell ref="B11:K11"/>
    <mergeCell ref="C13:J13"/>
  </mergeCells>
  <phoneticPr fontId="1"/>
  <printOptions horizontalCentered="1"/>
  <pageMargins left="0.11811023622047245" right="0.11811023622047245" top="0.74803149606299213" bottom="0.74803149606299213" header="0.31496062992125984" footer="0.31496062992125984"/>
  <pageSetup paperSize="9" scale="71"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84D2D-9F9A-4947-9810-70209FA4761F}">
  <sheetPr codeName="Sheet4">
    <tabColor rgb="FF00B050"/>
    <pageSetUpPr fitToPage="1"/>
  </sheetPr>
  <dimension ref="B2:K51"/>
  <sheetViews>
    <sheetView workbookViewId="0">
      <selection activeCell="N24" sqref="N24"/>
    </sheetView>
  </sheetViews>
  <sheetFormatPr defaultColWidth="8.75" defaultRowHeight="18" customHeight="1"/>
  <cols>
    <col min="1" max="1" width="8.75" style="102"/>
    <col min="2" max="2" width="4.25" style="102" customWidth="1"/>
    <col min="3" max="3" width="5.75" style="102" customWidth="1"/>
    <col min="4" max="4" width="5.5" style="102" customWidth="1"/>
    <col min="5" max="5" width="26.5" style="102" customWidth="1"/>
    <col min="6" max="6" width="7.5" style="102" customWidth="1"/>
    <col min="7" max="7" width="8.75" style="102" customWidth="1"/>
    <col min="8" max="8" width="34.25" style="102" customWidth="1"/>
    <col min="9" max="11" width="7.25" style="102" hidden="1" customWidth="1"/>
    <col min="12" max="24" width="7.25" style="102" customWidth="1"/>
    <col min="25" max="16384" width="8.75" style="102"/>
  </cols>
  <sheetData>
    <row r="2" spans="2:8" ht="18" customHeight="1">
      <c r="B2" s="175" t="s">
        <v>238</v>
      </c>
      <c r="H2" s="473" t="str">
        <f>様式１!AW5</f>
        <v>Ver.260401</v>
      </c>
    </row>
    <row r="3" spans="2:8" ht="16.5" customHeight="1">
      <c r="B3" s="175" t="s">
        <v>255</v>
      </c>
    </row>
    <row r="4" spans="2:8" ht="34.5" customHeight="1">
      <c r="G4" s="155" t="s">
        <v>245</v>
      </c>
      <c r="H4" s="395">
        <f>様式１!$H$45</f>
        <v>0</v>
      </c>
    </row>
    <row r="5" spans="2:8" ht="19.899999999999999" customHeight="1">
      <c r="G5" s="156" t="s">
        <v>246</v>
      </c>
      <c r="H5" s="157">
        <f>様式１!AS50</f>
        <v>0</v>
      </c>
    </row>
    <row r="6" spans="2:8" ht="19.899999999999999" customHeight="1">
      <c r="G6" s="156" t="s">
        <v>247</v>
      </c>
      <c r="H6" s="369" t="str">
        <f>転送!AQ6</f>
        <v>--</v>
      </c>
    </row>
    <row r="7" spans="2:8" ht="26.25" customHeight="1">
      <c r="G7" s="455" t="s">
        <v>691</v>
      </c>
      <c r="H7" s="474"/>
    </row>
    <row r="8" spans="2:8" s="176" customFormat="1" ht="32.25" customHeight="1">
      <c r="B8" s="893" t="s">
        <v>714</v>
      </c>
      <c r="C8" s="893"/>
      <c r="D8" s="893"/>
      <c r="E8" s="893"/>
      <c r="F8" s="893"/>
      <c r="G8" s="893"/>
      <c r="H8" s="893"/>
    </row>
    <row r="9" spans="2:8" s="124" customFormat="1" ht="25.5" customHeight="1">
      <c r="B9" s="894" t="s">
        <v>256</v>
      </c>
      <c r="C9" s="894"/>
      <c r="D9" s="894"/>
      <c r="E9" s="894"/>
      <c r="F9" s="894"/>
      <c r="G9" s="894"/>
      <c r="H9" s="894"/>
    </row>
    <row r="10" spans="2:8" ht="13.9" customHeight="1"/>
    <row r="11" spans="2:8" s="176" customFormat="1" ht="18" customHeight="1">
      <c r="B11" s="895" t="s">
        <v>239</v>
      </c>
      <c r="C11" s="895"/>
      <c r="D11" s="895"/>
      <c r="E11" s="895"/>
      <c r="F11" s="895"/>
      <c r="G11" s="895"/>
      <c r="H11" s="895"/>
    </row>
    <row r="12" spans="2:8" ht="8.25" customHeight="1"/>
    <row r="13" spans="2:8" s="176" customFormat="1" ht="18" customHeight="1">
      <c r="B13" s="896" t="s">
        <v>240</v>
      </c>
      <c r="C13" s="896"/>
      <c r="D13" s="896"/>
      <c r="E13" s="896"/>
      <c r="F13" s="896"/>
      <c r="G13" s="896"/>
      <c r="H13" s="896"/>
    </row>
    <row r="14" spans="2:8" ht="9.75" customHeight="1"/>
    <row r="15" spans="2:8" s="176" customFormat="1" ht="18" customHeight="1">
      <c r="B15" s="181" t="s">
        <v>241</v>
      </c>
      <c r="H15" s="274" t="s">
        <v>576</v>
      </c>
    </row>
    <row r="16" spans="2:8" ht="9.6" customHeight="1"/>
    <row r="17" spans="2:8" ht="26.25" customHeight="1">
      <c r="C17" s="910" t="s">
        <v>244</v>
      </c>
      <c r="D17" s="910"/>
      <c r="E17" s="903">
        <f>様式１!I13</f>
        <v>0</v>
      </c>
      <c r="F17" s="903"/>
      <c r="G17" s="178" t="s">
        <v>254</v>
      </c>
      <c r="H17" s="396">
        <f>様式１!B21</f>
        <v>0</v>
      </c>
    </row>
    <row r="18" spans="2:8" ht="13.5" customHeight="1"/>
    <row r="19" spans="2:8" s="176" customFormat="1" ht="24" customHeight="1">
      <c r="B19" s="181" t="s">
        <v>732</v>
      </c>
    </row>
    <row r="20" spans="2:8" ht="7.15" customHeight="1"/>
    <row r="21" spans="2:8" ht="18" hidden="1" customHeight="1">
      <c r="C21" s="365"/>
      <c r="D21" s="278" t="s">
        <v>685</v>
      </c>
    </row>
    <row r="22" spans="2:8" ht="7.15" customHeight="1">
      <c r="D22" s="177"/>
    </row>
    <row r="23" spans="2:8" ht="27.75" customHeight="1">
      <c r="C23" s="450"/>
      <c r="D23" s="364" t="s">
        <v>713</v>
      </c>
      <c r="E23" s="451"/>
      <c r="F23" s="451"/>
      <c r="G23" s="451"/>
      <c r="H23" s="451"/>
    </row>
    <row r="24" spans="2:8" ht="7.15" customHeight="1">
      <c r="C24" s="451"/>
      <c r="D24" s="452"/>
      <c r="E24" s="451"/>
      <c r="F24" s="451"/>
      <c r="G24" s="451"/>
      <c r="H24" s="451"/>
    </row>
    <row r="25" spans="2:8" ht="18" hidden="1" customHeight="1">
      <c r="C25" s="450"/>
      <c r="D25" s="452" t="s">
        <v>711</v>
      </c>
      <c r="E25" s="451"/>
      <c r="F25" s="451"/>
      <c r="G25" s="451"/>
      <c r="H25" s="451"/>
    </row>
    <row r="26" spans="2:8" ht="7.15" hidden="1" customHeight="1">
      <c r="C26" s="451"/>
      <c r="D26" s="452"/>
      <c r="E26" s="451"/>
      <c r="F26" s="451"/>
      <c r="G26" s="451"/>
      <c r="H26" s="451"/>
    </row>
    <row r="27" spans="2:8" ht="18" hidden="1" customHeight="1">
      <c r="C27" s="450"/>
      <c r="D27" s="364" t="s">
        <v>242</v>
      </c>
      <c r="E27" s="451"/>
      <c r="F27" s="451"/>
      <c r="G27" s="451"/>
      <c r="H27" s="451"/>
    </row>
    <row r="28" spans="2:8" ht="7.15" hidden="1" customHeight="1">
      <c r="C28" s="451"/>
      <c r="D28" s="452"/>
      <c r="E28" s="451"/>
      <c r="F28" s="451"/>
      <c r="G28" s="451"/>
      <c r="H28" s="451"/>
    </row>
    <row r="29" spans="2:8" ht="18" hidden="1" customHeight="1">
      <c r="C29" s="453"/>
      <c r="D29" s="454" t="s">
        <v>712</v>
      </c>
      <c r="E29" s="451"/>
      <c r="F29" s="451"/>
      <c r="G29" s="451"/>
      <c r="H29" s="451"/>
    </row>
    <row r="30" spans="2:8" ht="20.25" hidden="1" customHeight="1">
      <c r="C30" s="924" t="s">
        <v>698</v>
      </c>
      <c r="D30" s="924"/>
      <c r="E30" s="924"/>
      <c r="F30" s="924"/>
      <c r="G30" s="924"/>
      <c r="H30" s="924"/>
    </row>
    <row r="31" spans="2:8" ht="27.75" customHeight="1">
      <c r="C31" s="450"/>
      <c r="D31" s="364" t="s">
        <v>608</v>
      </c>
      <c r="E31" s="451"/>
      <c r="F31" s="451"/>
      <c r="G31" s="451"/>
      <c r="H31" s="451"/>
    </row>
    <row r="32" spans="2:8" ht="46.5" customHeight="1">
      <c r="D32" s="925" t="s">
        <v>715</v>
      </c>
      <c r="E32" s="925"/>
      <c r="F32" s="925"/>
      <c r="G32" s="925"/>
      <c r="H32" s="925"/>
    </row>
    <row r="33" spans="2:10" ht="20.100000000000001" customHeight="1">
      <c r="D33" s="366"/>
      <c r="E33" s="919" t="str">
        <f>IF(様式１!$B$24="","",様式１!$B$24)</f>
        <v/>
      </c>
      <c r="F33" s="920"/>
      <c r="G33" s="920"/>
      <c r="H33" s="921"/>
    </row>
    <row r="34" spans="2:10" ht="20.100000000000001" customHeight="1">
      <c r="D34" s="367"/>
      <c r="E34" s="900" t="str">
        <f>IF(様式１!$AC$24="","",様式１!$AC$24)</f>
        <v/>
      </c>
      <c r="F34" s="901"/>
      <c r="G34" s="901"/>
      <c r="H34" s="902"/>
    </row>
    <row r="35" spans="2:10" ht="20.100000000000001" customHeight="1">
      <c r="D35" s="367"/>
      <c r="E35" s="900" t="str">
        <f>IF(様式１!$B$26="","",様式１!$B$26)</f>
        <v/>
      </c>
      <c r="F35" s="901"/>
      <c r="G35" s="901"/>
      <c r="H35" s="902"/>
    </row>
    <row r="36" spans="2:10" ht="20.100000000000001" customHeight="1">
      <c r="D36" s="367"/>
      <c r="E36" s="900" t="str">
        <f>IF(様式１!$AC$26="","",様式１!$AC$26)</f>
        <v/>
      </c>
      <c r="F36" s="901"/>
      <c r="G36" s="901"/>
      <c r="H36" s="902"/>
    </row>
    <row r="37" spans="2:10" ht="20.100000000000001" customHeight="1">
      <c r="D37" s="367"/>
      <c r="E37" s="900" t="str">
        <f>IF(様式１!$B$28="","",様式１!$B$28)</f>
        <v/>
      </c>
      <c r="F37" s="901"/>
      <c r="G37" s="901"/>
      <c r="H37" s="902"/>
    </row>
    <row r="38" spans="2:10" ht="20.100000000000001" customHeight="1">
      <c r="D38" s="368"/>
      <c r="E38" s="897" t="str">
        <f>IF(様式１!$AC$28="","",様式１!$AC$28)</f>
        <v/>
      </c>
      <c r="F38" s="898"/>
      <c r="G38" s="898"/>
      <c r="H38" s="899"/>
    </row>
    <row r="39" spans="2:10" ht="39.75" customHeight="1">
      <c r="D39" s="456" t="s">
        <v>731</v>
      </c>
    </row>
    <row r="40" spans="2:10" ht="18" customHeight="1">
      <c r="B40" s="183" t="s">
        <v>258</v>
      </c>
      <c r="C40" s="915" t="str">
        <f>E17&amp;J40</f>
        <v>0氏のExcelファイルの日本躯体へのメール送信日</v>
      </c>
      <c r="D40" s="915"/>
      <c r="E40" s="915"/>
      <c r="F40" s="915"/>
      <c r="G40" s="915"/>
      <c r="H40" s="915"/>
      <c r="J40" s="102" t="s">
        <v>259</v>
      </c>
    </row>
    <row r="41" spans="2:10" ht="24.75" customHeight="1">
      <c r="B41" s="182"/>
      <c r="C41" s="182" t="s">
        <v>257</v>
      </c>
      <c r="D41" s="182"/>
      <c r="E41" s="182"/>
      <c r="F41" s="182"/>
      <c r="G41" s="914" t="s">
        <v>599</v>
      </c>
      <c r="H41" s="914"/>
    </row>
    <row r="42" spans="2:10" s="179" customFormat="1" ht="18" customHeight="1">
      <c r="B42" s="180"/>
      <c r="C42" s="911" t="s">
        <v>260</v>
      </c>
      <c r="D42" s="911"/>
      <c r="E42" s="912" t="s">
        <v>555</v>
      </c>
      <c r="F42" s="913"/>
      <c r="G42" s="913"/>
    </row>
    <row r="43" spans="2:10" s="176" customFormat="1" ht="18" customHeight="1">
      <c r="C43" s="916" t="s">
        <v>574</v>
      </c>
      <c r="D43" s="916"/>
      <c r="E43" s="916"/>
      <c r="F43" s="916"/>
      <c r="G43" s="916"/>
      <c r="H43" s="916"/>
    </row>
    <row r="44" spans="2:10" ht="18.75" customHeight="1">
      <c r="B44" s="158"/>
      <c r="C44" s="158"/>
      <c r="D44" s="158"/>
      <c r="E44" s="158"/>
      <c r="F44" s="158"/>
      <c r="G44" s="158"/>
      <c r="H44" s="159" t="s">
        <v>261</v>
      </c>
    </row>
    <row r="45" spans="2:10" ht="6" customHeight="1">
      <c r="B45" s="160"/>
      <c r="C45" s="160"/>
      <c r="D45" s="160"/>
      <c r="E45" s="160"/>
      <c r="F45" s="161"/>
      <c r="G45" s="160"/>
      <c r="H45" s="160"/>
    </row>
    <row r="46" spans="2:10" ht="30.75" customHeight="1">
      <c r="F46" s="906" t="s">
        <v>596</v>
      </c>
      <c r="G46" s="907"/>
      <c r="H46" s="907"/>
    </row>
    <row r="47" spans="2:10" ht="23.45" customHeight="1">
      <c r="B47" s="917" t="s">
        <v>248</v>
      </c>
      <c r="C47" s="917"/>
      <c r="D47" s="917"/>
      <c r="E47" s="918"/>
      <c r="F47" s="906" t="s">
        <v>597</v>
      </c>
      <c r="G47" s="907"/>
      <c r="H47" s="907"/>
    </row>
    <row r="48" spans="2:10" ht="20.25" customHeight="1">
      <c r="F48" s="922" t="s">
        <v>598</v>
      </c>
      <c r="G48" s="923"/>
      <c r="H48" s="923"/>
    </row>
    <row r="49" spans="2:8" ht="32.25" customHeight="1">
      <c r="B49" s="908"/>
      <c r="C49" s="908"/>
      <c r="D49" s="908"/>
      <c r="E49" s="909"/>
      <c r="F49" s="904" t="s">
        <v>249</v>
      </c>
      <c r="G49" s="905"/>
      <c r="H49" s="905"/>
    </row>
    <row r="50" spans="2:8" ht="31.5" customHeight="1">
      <c r="B50" s="908"/>
      <c r="C50" s="908"/>
      <c r="D50" s="908"/>
      <c r="E50" s="909"/>
      <c r="F50" s="906" t="s">
        <v>699</v>
      </c>
      <c r="G50" s="907"/>
      <c r="H50" s="907"/>
    </row>
    <row r="51" spans="2:8" ht="11.25" customHeight="1">
      <c r="B51" s="908"/>
      <c r="C51" s="908"/>
      <c r="D51" s="908"/>
      <c r="E51" s="909"/>
      <c r="F51" s="174"/>
      <c r="G51" s="173"/>
      <c r="H51" s="173"/>
    </row>
  </sheetData>
  <sheetProtection sheet="1" objects="1" scenarios="1"/>
  <mergeCells count="26">
    <mergeCell ref="F49:H49"/>
    <mergeCell ref="F50:H50"/>
    <mergeCell ref="B49:E51"/>
    <mergeCell ref="C17:D17"/>
    <mergeCell ref="C42:D42"/>
    <mergeCell ref="E42:G42"/>
    <mergeCell ref="G41:H41"/>
    <mergeCell ref="C40:H40"/>
    <mergeCell ref="C43:H43"/>
    <mergeCell ref="B47:E47"/>
    <mergeCell ref="E33:H33"/>
    <mergeCell ref="F46:H46"/>
    <mergeCell ref="F47:H47"/>
    <mergeCell ref="F48:H48"/>
    <mergeCell ref="C30:H30"/>
    <mergeCell ref="D32:H32"/>
    <mergeCell ref="B8:H8"/>
    <mergeCell ref="B9:H9"/>
    <mergeCell ref="B11:H11"/>
    <mergeCell ref="B13:H13"/>
    <mergeCell ref="E38:H38"/>
    <mergeCell ref="E37:H37"/>
    <mergeCell ref="E36:H36"/>
    <mergeCell ref="E35:H35"/>
    <mergeCell ref="E34:H34"/>
    <mergeCell ref="E17:F17"/>
  </mergeCells>
  <phoneticPr fontId="1"/>
  <conditionalFormatting sqref="H5:H6">
    <cfRule type="containsBlanks" dxfId="9" priority="2">
      <formula>LEN(TRIM(H5))=0</formula>
    </cfRule>
  </conditionalFormatting>
  <conditionalFormatting sqref="H7">
    <cfRule type="notContainsBlanks" dxfId="8" priority="1">
      <formula>LEN(TRIM(H7))&gt;0</formula>
    </cfRule>
  </conditionalFormatting>
  <hyperlinks>
    <hyperlink ref="E42" r:id="rId1" xr:uid="{C4AE8E99-E92F-4D6D-AC8B-F73587A2CFFA}"/>
  </hyperlinks>
  <printOptions horizontalCentered="1"/>
  <pageMargins left="0.51181102362204722" right="0.51181102362204722" top="0.55118110236220474" bottom="0" header="0.31496062992125984" footer="0.31496062992125984"/>
  <pageSetup paperSize="9" scale="91" orientation="portrait" r:id="rId2"/>
  <headerFooter>
    <oddHeader>&amp;R&amp;D</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F4E7C-A6AB-47FA-A1BF-CE291B5911E5}">
  <sheetPr codeName="Sheet5">
    <pageSetUpPr fitToPage="1"/>
  </sheetPr>
  <dimension ref="A1:EL68"/>
  <sheetViews>
    <sheetView topLeftCell="A7" zoomScaleNormal="100" zoomScaleSheetLayoutView="100" workbookViewId="0">
      <selection activeCell="BG29" sqref="BG29"/>
    </sheetView>
  </sheetViews>
  <sheetFormatPr defaultRowHeight="18.75" outlineLevelRow="1"/>
  <cols>
    <col min="1" max="1" width="4.5" customWidth="1"/>
    <col min="2" max="40" width="1.625" customWidth="1"/>
    <col min="41" max="41" width="1.25" customWidth="1"/>
    <col min="42" max="42" width="2.125" customWidth="1"/>
    <col min="43" max="55" width="1.625" customWidth="1"/>
    <col min="57" max="110" width="1.625" customWidth="1"/>
    <col min="121" max="121" width="14.75" bestFit="1" customWidth="1"/>
    <col min="128" max="128" width="9" customWidth="1"/>
    <col min="130" max="140" width="5" customWidth="1"/>
  </cols>
  <sheetData>
    <row r="1" spans="1:142" ht="1.9" customHeight="1" thickBot="1">
      <c r="DT1" s="338"/>
      <c r="DU1" s="338"/>
      <c r="DV1" s="338"/>
      <c r="DW1" s="338"/>
      <c r="DX1" s="338"/>
      <c r="DY1" s="338"/>
      <c r="DZ1" s="338"/>
      <c r="EA1" s="338"/>
      <c r="EB1" s="338"/>
      <c r="EC1" s="338"/>
      <c r="ED1" s="338"/>
      <c r="EE1" s="338"/>
      <c r="EF1" s="338"/>
      <c r="EG1" s="338"/>
      <c r="EH1" s="338"/>
      <c r="EI1" s="338"/>
      <c r="EJ1" s="338"/>
      <c r="EK1" s="338"/>
      <c r="EL1" s="337"/>
    </row>
    <row r="2" spans="1:142" ht="26.25" customHeight="1" thickTop="1" thickBot="1">
      <c r="B2" s="1090">
        <f>H55</f>
        <v>0</v>
      </c>
      <c r="C2" s="1090"/>
      <c r="D2" s="1090"/>
      <c r="E2" s="1090"/>
      <c r="F2" s="1090"/>
      <c r="G2" s="1090"/>
      <c r="H2" s="1090"/>
      <c r="I2" s="1090"/>
      <c r="J2" s="1090"/>
      <c r="K2" s="1090"/>
      <c r="L2" s="1090"/>
      <c r="M2" s="1090"/>
      <c r="N2" s="1090"/>
      <c r="O2" s="1090"/>
      <c r="P2" s="1090"/>
      <c r="Q2" s="1090"/>
      <c r="R2" s="1090"/>
      <c r="S2" s="1090"/>
      <c r="T2" s="1090"/>
      <c r="U2" s="1090"/>
      <c r="V2" s="1090"/>
      <c r="W2" s="1090"/>
      <c r="X2" s="1101" t="str">
        <f>IF(B19="未達項目あり",B19,B39)</f>
        <v>未達項目あり</v>
      </c>
      <c r="Y2" s="1101"/>
      <c r="Z2" s="1101"/>
      <c r="AA2" s="1101"/>
      <c r="AB2" s="1101"/>
      <c r="AC2" s="1101"/>
      <c r="AD2" s="1101"/>
      <c r="AE2" s="1101"/>
      <c r="AF2" s="1101"/>
      <c r="AG2" s="1101"/>
      <c r="AH2" s="1101"/>
      <c r="AI2" s="1101"/>
      <c r="AJ2" s="1101"/>
      <c r="AK2" s="1101"/>
      <c r="AL2" s="1101"/>
      <c r="AM2" s="1101"/>
      <c r="AN2" s="1101"/>
      <c r="AO2" s="1069">
        <v>2501473</v>
      </c>
      <c r="AP2" s="1069"/>
      <c r="AQ2" s="1069"/>
      <c r="AR2" s="1069"/>
      <c r="AS2" s="1069"/>
      <c r="AT2" s="1069"/>
      <c r="AU2" s="1069"/>
      <c r="AV2" s="1069"/>
      <c r="AW2" s="1069"/>
      <c r="AX2" s="1069"/>
      <c r="AY2" s="1069"/>
      <c r="AZ2" s="1069"/>
      <c r="BA2" s="1069"/>
      <c r="BB2" s="1069"/>
      <c r="BC2" s="1069"/>
      <c r="BE2" s="1"/>
      <c r="BF2" s="1"/>
      <c r="BG2" s="1"/>
      <c r="BH2" s="1"/>
      <c r="BI2" s="1"/>
      <c r="BJ2" s="1"/>
      <c r="BM2" s="196"/>
      <c r="CK2" s="1067" t="s">
        <v>267</v>
      </c>
      <c r="CL2" s="1067"/>
      <c r="CM2" s="1067"/>
      <c r="CN2" s="1067"/>
      <c r="CO2" s="1067"/>
      <c r="CP2" s="1067"/>
      <c r="CQ2" s="1067"/>
      <c r="CR2" s="1067"/>
      <c r="CS2" s="1067"/>
      <c r="CT2" s="1067"/>
      <c r="CU2" s="1067"/>
      <c r="CV2" s="1067"/>
      <c r="CW2" s="1067"/>
      <c r="CX2" s="1067"/>
      <c r="CY2" s="1067"/>
      <c r="CZ2" s="1067"/>
      <c r="DA2" s="1067"/>
      <c r="DB2" s="1067"/>
      <c r="DC2" s="1067"/>
      <c r="DD2" s="1067"/>
      <c r="DE2" s="1067"/>
      <c r="DF2" s="1067"/>
      <c r="DH2" s="226" t="s">
        <v>407</v>
      </c>
      <c r="DI2" s="226" t="s">
        <v>409</v>
      </c>
      <c r="DJ2" s="226" t="s">
        <v>411</v>
      </c>
      <c r="DK2" s="226" t="s">
        <v>413</v>
      </c>
      <c r="DL2" s="226" t="s">
        <v>416</v>
      </c>
      <c r="DM2" s="226" t="s">
        <v>418</v>
      </c>
      <c r="DN2" s="226" t="s">
        <v>414</v>
      </c>
      <c r="DO2" s="226" t="s">
        <v>421</v>
      </c>
      <c r="DP2" s="226" t="s">
        <v>423</v>
      </c>
      <c r="DQ2" s="226" t="s">
        <v>425</v>
      </c>
      <c r="DT2" s="338"/>
      <c r="DU2" s="338"/>
      <c r="DV2" s="338"/>
      <c r="DW2" s="338"/>
      <c r="DX2" s="338"/>
      <c r="DY2" s="338"/>
      <c r="DZ2" s="338"/>
      <c r="EA2" s="338"/>
      <c r="EB2" s="338"/>
      <c r="EC2" s="338"/>
      <c r="ED2" s="338"/>
      <c r="EE2" s="338"/>
      <c r="EF2" s="338"/>
      <c r="EG2" s="338"/>
      <c r="EH2" s="338"/>
      <c r="EI2" s="338"/>
      <c r="EJ2" s="338"/>
      <c r="EK2" s="338"/>
      <c r="EL2" s="337"/>
    </row>
    <row r="3" spans="1:142" ht="26.25" customHeight="1" thickTop="1" thickBot="1">
      <c r="B3" s="1090"/>
      <c r="C3" s="1090"/>
      <c r="D3" s="1090"/>
      <c r="E3" s="1090"/>
      <c r="F3" s="1090"/>
      <c r="G3" s="1090"/>
      <c r="H3" s="1090"/>
      <c r="I3" s="1090"/>
      <c r="J3" s="1090"/>
      <c r="K3" s="1090"/>
      <c r="L3" s="1090"/>
      <c r="M3" s="1090"/>
      <c r="N3" s="1090"/>
      <c r="O3" s="1090"/>
      <c r="P3" s="1090"/>
      <c r="Q3" s="1090"/>
      <c r="R3" s="1090"/>
      <c r="S3" s="1090"/>
      <c r="T3" s="1090"/>
      <c r="U3" s="1090"/>
      <c r="V3" s="1090"/>
      <c r="W3" s="1090"/>
      <c r="X3" s="1102">
        <f ca="1">TODAY()</f>
        <v>46118</v>
      </c>
      <c r="Y3" s="1102"/>
      <c r="Z3" s="1102"/>
      <c r="AA3" s="1102"/>
      <c r="AB3" s="1102"/>
      <c r="AC3" s="1102"/>
      <c r="AD3" s="1102"/>
      <c r="AE3" s="1102"/>
      <c r="AF3" s="1102"/>
      <c r="AG3" s="1102"/>
      <c r="AH3" s="1102"/>
      <c r="AI3" s="1102"/>
      <c r="AJ3" s="1102"/>
      <c r="AK3" s="1102"/>
      <c r="AL3" s="1102"/>
      <c r="AM3" s="1102"/>
      <c r="AN3" s="1102"/>
      <c r="AO3" s="1069"/>
      <c r="AP3" s="1069"/>
      <c r="AQ3" s="1069"/>
      <c r="AR3" s="1069"/>
      <c r="AS3" s="1069"/>
      <c r="AT3" s="1069"/>
      <c r="AU3" s="1069"/>
      <c r="AV3" s="1069"/>
      <c r="AW3" s="1069"/>
      <c r="AX3" s="1069"/>
      <c r="AY3" s="1069"/>
      <c r="AZ3" s="1069"/>
      <c r="BA3" s="1069"/>
      <c r="BB3" s="1069"/>
      <c r="BC3" s="1069"/>
      <c r="BE3" s="1"/>
      <c r="BF3" s="1"/>
      <c r="BG3" s="1"/>
      <c r="BH3" s="1"/>
      <c r="BI3" s="1"/>
      <c r="BJ3" s="1"/>
      <c r="BM3" s="196"/>
      <c r="CK3" s="197"/>
      <c r="CL3" s="197"/>
      <c r="CM3" s="197"/>
      <c r="CN3" s="197"/>
      <c r="CO3" s="197"/>
      <c r="CP3" s="197"/>
      <c r="CQ3" s="197"/>
      <c r="CR3" s="197"/>
      <c r="CS3" s="197"/>
      <c r="CT3" s="197"/>
      <c r="CU3" s="197"/>
      <c r="CV3" s="197"/>
      <c r="CW3" s="197"/>
      <c r="CX3" s="197"/>
      <c r="CY3" s="197"/>
      <c r="CZ3" s="197"/>
      <c r="DA3" s="197"/>
      <c r="DB3" s="197"/>
      <c r="DC3" s="197"/>
      <c r="DD3" s="197"/>
      <c r="DE3" s="197"/>
      <c r="DF3" s="197"/>
      <c r="DH3" s="226" t="str">
        <f>K15</f>
        <v/>
      </c>
      <c r="DI3" s="226" t="str">
        <f>Z15</f>
        <v/>
      </c>
      <c r="DJ3" s="226" t="str">
        <f>K16</f>
        <v/>
      </c>
      <c r="DK3" s="226" t="str">
        <f>Z16</f>
        <v/>
      </c>
      <c r="DL3" s="226" t="str">
        <f>AO16</f>
        <v/>
      </c>
      <c r="DM3" s="226" t="str">
        <f>K17</f>
        <v/>
      </c>
      <c r="DN3" s="226" t="str">
        <f>Z17</f>
        <v/>
      </c>
      <c r="DO3" s="226" t="str">
        <f>AO17</f>
        <v/>
      </c>
      <c r="DP3" s="226" t="str">
        <f>B19</f>
        <v>未達項目あり</v>
      </c>
      <c r="DQ3" s="245">
        <f ca="1">AL21</f>
        <v>46118</v>
      </c>
      <c r="DT3" s="338"/>
      <c r="DU3" s="338"/>
      <c r="DV3" s="338"/>
      <c r="DW3" s="338"/>
      <c r="DX3" s="338"/>
      <c r="DY3" s="338"/>
      <c r="DZ3" s="338"/>
      <c r="EA3" s="338"/>
      <c r="EB3" s="338"/>
      <c r="EC3" s="338"/>
      <c r="ED3" s="338"/>
      <c r="EE3" s="338"/>
      <c r="EF3" s="338"/>
      <c r="EG3" s="338"/>
      <c r="EH3" s="338"/>
      <c r="EI3" s="338"/>
      <c r="EJ3" s="338"/>
      <c r="EK3" s="338"/>
      <c r="EL3" s="337"/>
    </row>
    <row r="4" spans="1:142" ht="70.5" customHeight="1" thickTop="1">
      <c r="B4" s="1068" t="s">
        <v>706</v>
      </c>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1068"/>
      <c r="BA4" s="1068"/>
      <c r="BB4" s="1068"/>
      <c r="BC4" s="1068"/>
      <c r="BE4" s="1068" t="s">
        <v>213</v>
      </c>
      <c r="BF4" s="1068"/>
      <c r="BG4" s="1068"/>
      <c r="BH4" s="1068"/>
      <c r="BI4" s="1068"/>
      <c r="BJ4" s="1068"/>
      <c r="BK4" s="1068"/>
      <c r="BL4" s="1068"/>
      <c r="BM4" s="1068"/>
      <c r="BN4" s="1068"/>
      <c r="BO4" s="1068"/>
      <c r="BP4" s="1068"/>
      <c r="BQ4" s="1068"/>
      <c r="BR4" s="1068"/>
      <c r="BS4" s="1068"/>
      <c r="BT4" s="1068"/>
      <c r="BU4" s="1068"/>
      <c r="BV4" s="1068"/>
      <c r="BW4" s="1068"/>
      <c r="BX4" s="1068"/>
      <c r="BY4" s="1068"/>
      <c r="BZ4" s="1068"/>
      <c r="CA4" s="1068"/>
      <c r="CB4" s="1068"/>
      <c r="CC4" s="1068"/>
      <c r="CD4" s="1068"/>
      <c r="CE4" s="1068"/>
      <c r="CF4" s="1068"/>
      <c r="CG4" s="1068"/>
      <c r="CH4" s="1068"/>
      <c r="CI4" s="1068"/>
      <c r="CJ4" s="1068"/>
      <c r="CK4" s="1068"/>
      <c r="CL4" s="1068"/>
      <c r="CM4" s="1068"/>
      <c r="CN4" s="1068"/>
      <c r="CO4" s="1068"/>
      <c r="CP4" s="1068"/>
      <c r="CQ4" s="1068"/>
      <c r="CR4" s="1068"/>
      <c r="CS4" s="1068"/>
      <c r="CT4" s="1068"/>
      <c r="CU4" s="1068"/>
      <c r="CV4" s="1068"/>
      <c r="CW4" s="1068"/>
      <c r="CX4" s="1068"/>
      <c r="CY4" s="1068"/>
      <c r="CZ4" s="1068"/>
      <c r="DA4" s="1068"/>
      <c r="DB4" s="1068"/>
      <c r="DC4" s="1068"/>
      <c r="DD4" s="1068"/>
      <c r="DE4" s="1068"/>
      <c r="DF4" s="1068"/>
      <c r="DT4" s="338"/>
      <c r="DU4" s="338"/>
      <c r="DV4" s="338"/>
      <c r="DW4" s="338"/>
      <c r="DX4" s="338"/>
      <c r="DY4" s="338"/>
      <c r="DZ4" s="338"/>
      <c r="EA4" s="338"/>
      <c r="EB4" s="338"/>
      <c r="EC4" s="338"/>
      <c r="ED4" s="338"/>
      <c r="EE4" s="338"/>
      <c r="EF4" s="338"/>
      <c r="EG4" s="338"/>
      <c r="EH4" s="338"/>
      <c r="EI4" s="338"/>
      <c r="EJ4" s="338"/>
      <c r="EK4" s="338"/>
      <c r="EL4" s="337"/>
    </row>
    <row r="5" spans="1:142" ht="3.75" customHeight="1">
      <c r="DT5" s="338"/>
      <c r="DU5" s="338"/>
      <c r="DV5" s="338"/>
      <c r="DW5" s="338"/>
      <c r="DX5" s="338"/>
      <c r="DY5" s="338"/>
      <c r="DZ5" s="338"/>
      <c r="EA5" s="338"/>
      <c r="EB5" s="338"/>
      <c r="EC5" s="338"/>
      <c r="ED5" s="338"/>
      <c r="EE5" s="338"/>
      <c r="EF5" s="338"/>
      <c r="EG5" s="338"/>
      <c r="EH5" s="338"/>
      <c r="EI5" s="338"/>
      <c r="EJ5" s="338"/>
      <c r="EK5" s="338"/>
      <c r="EL5" s="337"/>
    </row>
    <row r="6" spans="1:142" ht="15.75" customHeight="1">
      <c r="B6" s="1045"/>
      <c r="C6" s="1045"/>
      <c r="D6" s="1045"/>
      <c r="E6" s="1045"/>
      <c r="F6" s="1045"/>
      <c r="G6" s="1045"/>
      <c r="H6" s="1045"/>
      <c r="I6" s="1045"/>
      <c r="J6" s="1045"/>
      <c r="K6" s="1045"/>
      <c r="L6" s="1045"/>
      <c r="M6" s="1045"/>
      <c r="N6" s="1045"/>
      <c r="O6" s="1045"/>
      <c r="P6" s="1045"/>
      <c r="Q6" s="1045"/>
      <c r="R6" s="1045"/>
      <c r="S6" s="1045"/>
      <c r="T6" s="1045"/>
      <c r="U6" s="1045"/>
      <c r="V6" s="1045"/>
      <c r="W6" s="1045"/>
      <c r="X6" s="1045"/>
      <c r="Y6" s="1045"/>
      <c r="Z6" s="1045"/>
      <c r="AA6" s="1045"/>
      <c r="AB6" s="1045"/>
      <c r="AC6" s="1045"/>
      <c r="AD6" s="1045"/>
      <c r="AE6" s="1045"/>
      <c r="AF6" s="1045"/>
      <c r="AG6" s="1045"/>
      <c r="AH6" s="1045"/>
      <c r="AI6" s="1045"/>
      <c r="AJ6" s="1045"/>
      <c r="AK6" s="1045"/>
      <c r="AL6" s="1045"/>
      <c r="AM6" s="1045"/>
      <c r="AN6" s="1045"/>
      <c r="AO6" s="1045"/>
      <c r="AP6" s="1045"/>
      <c r="AQ6" s="1045"/>
      <c r="AR6" s="1045"/>
      <c r="AS6" s="1045"/>
      <c r="AT6" s="1045"/>
      <c r="AU6" s="1045"/>
      <c r="AV6" s="1045"/>
      <c r="AW6" s="1045"/>
      <c r="AX6" s="1045"/>
      <c r="AY6" s="1045"/>
      <c r="AZ6" s="1045"/>
      <c r="BA6" s="1045"/>
      <c r="BB6" s="1045"/>
      <c r="BC6" s="1045"/>
      <c r="BE6" s="1045"/>
      <c r="BF6" s="1045"/>
      <c r="BG6" s="1045"/>
      <c r="BH6" s="1045"/>
      <c r="BI6" s="1045"/>
      <c r="BJ6" s="1045"/>
      <c r="BK6" s="1045"/>
      <c r="BL6" s="1045"/>
      <c r="BM6" s="1045"/>
      <c r="BN6" s="1045"/>
      <c r="BO6" s="1045"/>
      <c r="BP6" s="1045"/>
      <c r="BQ6" s="1045"/>
      <c r="BR6" s="1045"/>
      <c r="BS6" s="1045"/>
      <c r="BT6" s="1045"/>
      <c r="BU6" s="1045"/>
      <c r="BV6" s="1045"/>
      <c r="BW6" s="1045"/>
      <c r="BX6" s="1045"/>
      <c r="BY6" s="1045"/>
      <c r="BZ6" s="1045"/>
      <c r="CA6" s="1045"/>
      <c r="CB6" s="1045"/>
      <c r="CC6" s="1045"/>
      <c r="CD6" s="1045"/>
      <c r="CE6" s="1045"/>
      <c r="CF6" s="1045"/>
      <c r="CG6" s="1045"/>
      <c r="CH6" s="1045"/>
      <c r="CI6" s="1045"/>
      <c r="CJ6" s="1045"/>
      <c r="CK6" s="1045"/>
      <c r="CL6" s="1045"/>
      <c r="CM6" s="1045"/>
      <c r="CN6" s="1045"/>
      <c r="CO6" s="1045"/>
      <c r="CP6" s="1045"/>
      <c r="CQ6" s="1045"/>
      <c r="CR6" s="1045"/>
      <c r="CS6" s="1045"/>
      <c r="CT6" s="1045"/>
      <c r="CU6" s="1045"/>
      <c r="CV6" s="1045"/>
      <c r="CW6" s="1045"/>
      <c r="CX6" s="1045"/>
      <c r="CY6" s="1045"/>
      <c r="CZ6" s="1045"/>
      <c r="DA6" s="1045"/>
      <c r="DB6" s="1045"/>
      <c r="DC6" s="1045"/>
      <c r="DD6" s="1045"/>
      <c r="DE6" s="1045"/>
      <c r="DF6" s="1045"/>
      <c r="DT6" s="338"/>
      <c r="DU6" s="338"/>
      <c r="DV6" s="338"/>
      <c r="DW6" s="338"/>
      <c r="DX6" s="338"/>
      <c r="DY6" s="338"/>
      <c r="DZ6" s="338"/>
      <c r="EA6" s="338"/>
      <c r="EB6" s="338"/>
      <c r="EC6" s="338"/>
      <c r="ED6" s="338"/>
      <c r="EE6" s="338"/>
      <c r="EF6" s="338"/>
      <c r="EG6" s="338"/>
      <c r="EH6" s="338"/>
      <c r="EI6" s="338"/>
      <c r="EJ6" s="338"/>
      <c r="EK6" s="338"/>
      <c r="EL6" s="337"/>
    </row>
    <row r="7" spans="1:142" ht="4.5" customHeight="1" thickBot="1">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c r="BE7" s="90"/>
      <c r="BF7" s="90"/>
      <c r="BG7" s="90"/>
      <c r="BH7" s="90"/>
      <c r="BI7" s="90"/>
      <c r="BJ7" s="90"/>
      <c r="BK7" s="90"/>
      <c r="BL7" s="90"/>
      <c r="BM7" s="90"/>
      <c r="BN7" s="90"/>
      <c r="BO7" s="90"/>
      <c r="BP7" s="90"/>
      <c r="BQ7" s="90"/>
      <c r="BR7" s="90"/>
      <c r="BS7" s="90"/>
      <c r="BT7" s="90"/>
      <c r="BU7" s="90"/>
      <c r="BV7" s="90"/>
      <c r="BW7" s="90"/>
      <c r="BX7" s="90"/>
      <c r="BY7" s="90"/>
      <c r="BZ7" s="90"/>
      <c r="CA7" s="90"/>
      <c r="CB7" s="90"/>
      <c r="CC7" s="90"/>
      <c r="CD7" s="90"/>
      <c r="CE7" s="90"/>
      <c r="CF7" s="90"/>
      <c r="CG7" s="90"/>
      <c r="CH7" s="90"/>
      <c r="CI7" s="90"/>
      <c r="CJ7" s="90"/>
      <c r="CK7" s="90"/>
      <c r="CL7" s="90"/>
      <c r="CM7" s="90"/>
      <c r="CN7" s="90"/>
      <c r="CO7" s="90"/>
      <c r="CP7" s="90"/>
      <c r="CQ7" s="90"/>
      <c r="CR7" s="90"/>
      <c r="CS7" s="90"/>
      <c r="CT7" s="90"/>
      <c r="CU7" s="90"/>
      <c r="CV7" s="90"/>
      <c r="CW7" s="90"/>
      <c r="CX7" s="90"/>
      <c r="CY7" s="90"/>
      <c r="CZ7" s="90"/>
      <c r="DA7" s="90"/>
      <c r="DB7" s="90"/>
      <c r="DC7" s="90"/>
      <c r="DD7" s="90"/>
      <c r="DE7" s="90"/>
      <c r="DF7" s="90"/>
      <c r="DT7" s="338"/>
      <c r="DU7" s="338"/>
      <c r="DV7" s="338"/>
      <c r="DW7" s="338"/>
      <c r="DX7" s="338"/>
      <c r="DY7" s="338"/>
      <c r="DZ7" s="338"/>
      <c r="EA7" s="338"/>
      <c r="EB7" s="338"/>
      <c r="EC7" s="338"/>
      <c r="ED7" s="338"/>
      <c r="EE7" s="338"/>
      <c r="EF7" s="338"/>
      <c r="EG7" s="338"/>
      <c r="EH7" s="338"/>
      <c r="EI7" s="338"/>
      <c r="EJ7" s="338"/>
      <c r="EK7" s="338"/>
      <c r="EL7" s="337"/>
    </row>
    <row r="8" spans="1:142" ht="27.75" customHeight="1">
      <c r="B8" s="995" t="s">
        <v>3</v>
      </c>
      <c r="C8" s="996"/>
      <c r="D8" s="996"/>
      <c r="E8" s="996"/>
      <c r="F8" s="996"/>
      <c r="G8" s="996"/>
      <c r="H8" s="996"/>
      <c r="I8" s="996"/>
      <c r="J8" s="996"/>
      <c r="K8" s="996"/>
      <c r="L8" s="996"/>
      <c r="M8" s="996"/>
      <c r="N8" s="996"/>
      <c r="O8" s="996"/>
      <c r="P8" s="996"/>
      <c r="Q8" s="996"/>
      <c r="R8" s="996"/>
      <c r="S8" s="996"/>
      <c r="T8" s="996"/>
      <c r="U8" s="996"/>
      <c r="V8" s="996"/>
      <c r="W8" s="996"/>
      <c r="X8" s="996"/>
      <c r="Y8" s="996"/>
      <c r="Z8" s="996"/>
      <c r="AA8" s="996"/>
      <c r="AB8" s="996"/>
      <c r="AC8" s="996"/>
      <c r="AD8" s="996"/>
      <c r="AE8" s="996"/>
      <c r="AF8" s="996"/>
      <c r="AG8" s="996"/>
      <c r="AH8" s="996"/>
      <c r="AI8" s="996"/>
      <c r="AJ8" s="996"/>
      <c r="AK8" s="996"/>
      <c r="AL8" s="996"/>
      <c r="AM8" s="996"/>
      <c r="AN8" s="996"/>
      <c r="AO8" s="996"/>
      <c r="AP8" s="996"/>
      <c r="AQ8" s="996"/>
      <c r="AR8" s="996"/>
      <c r="AS8" s="996"/>
      <c r="AT8" s="996"/>
      <c r="AU8" s="996"/>
      <c r="AV8" s="996"/>
      <c r="AW8" s="996"/>
      <c r="AX8" s="996"/>
      <c r="AY8" s="996"/>
      <c r="AZ8" s="996"/>
      <c r="BA8" s="996"/>
      <c r="BB8" s="996"/>
      <c r="BC8" s="997"/>
      <c r="BE8" s="995" t="s">
        <v>3</v>
      </c>
      <c r="BF8" s="996"/>
      <c r="BG8" s="996"/>
      <c r="BH8" s="996"/>
      <c r="BI8" s="996"/>
      <c r="BJ8" s="996"/>
      <c r="BK8" s="996"/>
      <c r="BL8" s="996"/>
      <c r="BM8" s="996"/>
      <c r="BN8" s="996"/>
      <c r="BO8" s="996"/>
      <c r="BP8" s="996"/>
      <c r="BQ8" s="996"/>
      <c r="BR8" s="996"/>
      <c r="BS8" s="996"/>
      <c r="BT8" s="996"/>
      <c r="BU8" s="996"/>
      <c r="BV8" s="996"/>
      <c r="BW8" s="996"/>
      <c r="BX8" s="996"/>
      <c r="BY8" s="996"/>
      <c r="BZ8" s="996"/>
      <c r="CA8" s="996"/>
      <c r="CB8" s="996"/>
      <c r="CC8" s="996"/>
      <c r="CD8" s="996"/>
      <c r="CE8" s="996"/>
      <c r="CF8" s="996"/>
      <c r="CG8" s="996"/>
      <c r="CH8" s="996"/>
      <c r="CI8" s="996"/>
      <c r="CJ8" s="996"/>
      <c r="CK8" s="996"/>
      <c r="CL8" s="996"/>
      <c r="CM8" s="996"/>
      <c r="CN8" s="996"/>
      <c r="CO8" s="996"/>
      <c r="CP8" s="996"/>
      <c r="CQ8" s="996"/>
      <c r="CR8" s="996"/>
      <c r="CS8" s="996"/>
      <c r="CT8" s="996"/>
      <c r="CU8" s="996"/>
      <c r="CV8" s="996"/>
      <c r="CW8" s="996"/>
      <c r="CX8" s="996"/>
      <c r="CY8" s="996"/>
      <c r="CZ8" s="996"/>
      <c r="DA8" s="996"/>
      <c r="DB8" s="996"/>
      <c r="DC8" s="996"/>
      <c r="DD8" s="996"/>
      <c r="DE8" s="996"/>
      <c r="DF8" s="997"/>
      <c r="DT8" s="338"/>
      <c r="DU8" s="338"/>
      <c r="DV8" s="338"/>
      <c r="DW8" s="338"/>
      <c r="DX8" s="338"/>
      <c r="DY8" s="338"/>
      <c r="DZ8" s="338"/>
      <c r="EA8" s="338"/>
      <c r="EB8" s="338"/>
      <c r="EC8" s="338"/>
      <c r="ED8" s="338"/>
      <c r="EE8" s="338"/>
      <c r="EF8" s="338"/>
      <c r="EG8" s="338"/>
      <c r="EH8" s="338"/>
      <c r="EI8" s="338"/>
      <c r="EJ8" s="338"/>
      <c r="EK8" s="338"/>
      <c r="EL8" s="337"/>
    </row>
    <row r="9" spans="1:142" ht="27" customHeight="1">
      <c r="B9" s="998" t="s">
        <v>4</v>
      </c>
      <c r="C9" s="565"/>
      <c r="D9" s="565"/>
      <c r="E9" s="565"/>
      <c r="F9" s="565"/>
      <c r="G9" s="565"/>
      <c r="H9" s="565"/>
      <c r="I9" s="1028">
        <f>様式１!I12</f>
        <v>0</v>
      </c>
      <c r="J9" s="1029"/>
      <c r="K9" s="1029"/>
      <c r="L9" s="1029"/>
      <c r="M9" s="1029"/>
      <c r="N9" s="1029"/>
      <c r="O9" s="1029"/>
      <c r="P9" s="1029"/>
      <c r="Q9" s="1029"/>
      <c r="R9" s="1029"/>
      <c r="S9" s="1029"/>
      <c r="T9" s="1029"/>
      <c r="U9" s="1029"/>
      <c r="V9" s="1029"/>
      <c r="W9" s="1029"/>
      <c r="X9" s="1029"/>
      <c r="Y9" s="1029"/>
      <c r="Z9" s="1029"/>
      <c r="AA9" s="1029"/>
      <c r="AB9" s="1029"/>
      <c r="AC9" s="1029"/>
      <c r="AD9" s="1029"/>
      <c r="AE9" s="1029"/>
      <c r="AF9" s="1029"/>
      <c r="AG9" s="1030"/>
      <c r="AH9" s="502" t="s">
        <v>5</v>
      </c>
      <c r="AI9" s="503"/>
      <c r="AJ9" s="503"/>
      <c r="AK9" s="503"/>
      <c r="AL9" s="503"/>
      <c r="AM9" s="504"/>
      <c r="AN9" s="582" t="s">
        <v>26</v>
      </c>
      <c r="AO9" s="583"/>
      <c r="AP9" s="583"/>
      <c r="AQ9" s="583"/>
      <c r="AR9" s="583"/>
      <c r="AS9" s="583"/>
      <c r="AT9" s="583"/>
      <c r="AU9" s="583"/>
      <c r="AV9" s="583"/>
      <c r="AW9" s="583"/>
      <c r="AX9" s="583"/>
      <c r="AY9" s="583"/>
      <c r="AZ9" s="583"/>
      <c r="BA9" s="583"/>
      <c r="BB9" s="583"/>
      <c r="BC9" s="1037"/>
      <c r="BE9" s="998" t="s">
        <v>4</v>
      </c>
      <c r="BF9" s="565"/>
      <c r="BG9" s="565"/>
      <c r="BH9" s="565"/>
      <c r="BI9" s="565"/>
      <c r="BJ9" s="565"/>
      <c r="BK9" s="565"/>
      <c r="BL9" s="1028">
        <f>$I$9</f>
        <v>0</v>
      </c>
      <c r="BM9" s="1029"/>
      <c r="BN9" s="1029"/>
      <c r="BO9" s="1029"/>
      <c r="BP9" s="1029"/>
      <c r="BQ9" s="1029"/>
      <c r="BR9" s="1029"/>
      <c r="BS9" s="1029"/>
      <c r="BT9" s="1029"/>
      <c r="BU9" s="1029"/>
      <c r="BV9" s="1029"/>
      <c r="BW9" s="1029"/>
      <c r="BX9" s="1029"/>
      <c r="BY9" s="1029"/>
      <c r="BZ9" s="1029"/>
      <c r="CA9" s="1029"/>
      <c r="CB9" s="1029"/>
      <c r="CC9" s="1029"/>
      <c r="CD9" s="1029"/>
      <c r="CE9" s="1029"/>
      <c r="CF9" s="1029"/>
      <c r="CG9" s="1029"/>
      <c r="CH9" s="1029"/>
      <c r="CI9" s="1029"/>
      <c r="CJ9" s="1030"/>
      <c r="CK9" s="502" t="s">
        <v>5</v>
      </c>
      <c r="CL9" s="503"/>
      <c r="CM9" s="503"/>
      <c r="CN9" s="503"/>
      <c r="CO9" s="503"/>
      <c r="CP9" s="504"/>
      <c r="CQ9" s="582" t="s">
        <v>26</v>
      </c>
      <c r="CR9" s="583"/>
      <c r="CS9" s="583"/>
      <c r="CT9" s="583"/>
      <c r="CU9" s="583"/>
      <c r="CV9" s="583"/>
      <c r="CW9" s="583"/>
      <c r="CX9" s="583"/>
      <c r="CY9" s="583"/>
      <c r="CZ9" s="583"/>
      <c r="DA9" s="583"/>
      <c r="DB9" s="583"/>
      <c r="DC9" s="583"/>
      <c r="DD9" s="583"/>
      <c r="DE9" s="583"/>
      <c r="DF9" s="1037"/>
      <c r="DT9" s="338"/>
      <c r="DU9" s="338"/>
      <c r="DV9" s="338"/>
      <c r="DW9" s="338"/>
      <c r="DX9" s="338"/>
      <c r="DY9" s="338"/>
      <c r="DZ9" s="338"/>
      <c r="EA9" s="338"/>
      <c r="EB9" s="338"/>
      <c r="EC9" s="338"/>
      <c r="ED9" s="338"/>
      <c r="EE9" s="338"/>
      <c r="EF9" s="338"/>
      <c r="EG9" s="338"/>
      <c r="EH9" s="338"/>
      <c r="EI9" s="338"/>
      <c r="EJ9" s="338"/>
      <c r="EK9" s="338"/>
      <c r="EL9" s="337"/>
    </row>
    <row r="10" spans="1:142" s="2" customFormat="1" ht="34.5" customHeight="1">
      <c r="B10" s="1012" t="s">
        <v>6</v>
      </c>
      <c r="C10" s="567"/>
      <c r="D10" s="567"/>
      <c r="E10" s="567"/>
      <c r="F10" s="567"/>
      <c r="G10" s="567"/>
      <c r="H10" s="567"/>
      <c r="I10" s="1014">
        <f>様式１!I13</f>
        <v>0</v>
      </c>
      <c r="J10" s="1015"/>
      <c r="K10" s="1015"/>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c r="AG10" s="1016"/>
      <c r="AH10" s="505"/>
      <c r="AI10" s="506"/>
      <c r="AJ10" s="506"/>
      <c r="AK10" s="506"/>
      <c r="AL10" s="506"/>
      <c r="AM10" s="507"/>
      <c r="AN10" s="862"/>
      <c r="AO10" s="863"/>
      <c r="AP10" s="863"/>
      <c r="AQ10" s="863"/>
      <c r="AR10" s="863"/>
      <c r="AS10" s="863"/>
      <c r="AT10" s="863"/>
      <c r="AU10" s="863"/>
      <c r="AV10" s="863"/>
      <c r="AW10" s="863"/>
      <c r="AX10" s="863"/>
      <c r="AY10" s="863"/>
      <c r="AZ10" s="863"/>
      <c r="BA10" s="863"/>
      <c r="BB10" s="863"/>
      <c r="BC10" s="992"/>
      <c r="BE10" s="1012" t="s">
        <v>6</v>
      </c>
      <c r="BF10" s="567"/>
      <c r="BG10" s="567"/>
      <c r="BH10" s="567"/>
      <c r="BI10" s="567"/>
      <c r="BJ10" s="567"/>
      <c r="BK10" s="567"/>
      <c r="BL10" s="1014">
        <f>$I$10</f>
        <v>0</v>
      </c>
      <c r="BM10" s="1015"/>
      <c r="BN10" s="1015"/>
      <c r="BO10" s="1015"/>
      <c r="BP10" s="1015"/>
      <c r="BQ10" s="1015"/>
      <c r="BR10" s="1015"/>
      <c r="BS10" s="1015"/>
      <c r="BT10" s="1015"/>
      <c r="BU10" s="1015"/>
      <c r="BV10" s="1015"/>
      <c r="BW10" s="1015"/>
      <c r="BX10" s="1015"/>
      <c r="BY10" s="1015"/>
      <c r="BZ10" s="1015"/>
      <c r="CA10" s="1015"/>
      <c r="CB10" s="1015"/>
      <c r="CC10" s="1015"/>
      <c r="CD10" s="1015"/>
      <c r="CE10" s="1015"/>
      <c r="CF10" s="1015"/>
      <c r="CG10" s="1015"/>
      <c r="CH10" s="1015"/>
      <c r="CI10" s="1015"/>
      <c r="CJ10" s="1016"/>
      <c r="CK10" s="505"/>
      <c r="CL10" s="506"/>
      <c r="CM10" s="506"/>
      <c r="CN10" s="506"/>
      <c r="CO10" s="506"/>
      <c r="CP10" s="507"/>
      <c r="CQ10" s="862"/>
      <c r="CR10" s="863"/>
      <c r="CS10" s="863"/>
      <c r="CT10" s="863"/>
      <c r="CU10" s="863"/>
      <c r="CV10" s="863"/>
      <c r="CW10" s="863"/>
      <c r="CX10" s="863"/>
      <c r="CY10" s="863"/>
      <c r="CZ10" s="863"/>
      <c r="DA10" s="863"/>
      <c r="DB10" s="863"/>
      <c r="DC10" s="863"/>
      <c r="DD10" s="863"/>
      <c r="DE10" s="863"/>
      <c r="DF10" s="992"/>
      <c r="DT10" s="338"/>
      <c r="DU10" s="338"/>
      <c r="DV10" s="338"/>
      <c r="DW10" s="338"/>
      <c r="DX10" s="338"/>
      <c r="DY10" s="338"/>
      <c r="DZ10" s="338"/>
      <c r="EA10" s="338"/>
      <c r="EB10" s="338"/>
      <c r="EC10" s="338"/>
      <c r="ED10" s="338"/>
      <c r="EE10" s="338"/>
      <c r="EF10" s="338"/>
      <c r="EG10" s="338"/>
      <c r="EH10" s="338"/>
      <c r="EI10" s="338"/>
      <c r="EJ10" s="338"/>
      <c r="EK10" s="338"/>
      <c r="EL10" s="337"/>
    </row>
    <row r="11" spans="1:142" s="2" customFormat="1" ht="34.5" customHeight="1">
      <c r="B11" s="1013"/>
      <c r="C11" s="509"/>
      <c r="D11" s="509"/>
      <c r="E11" s="509"/>
      <c r="F11" s="509"/>
      <c r="G11" s="509"/>
      <c r="H11" s="509"/>
      <c r="I11" s="1017"/>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9"/>
      <c r="AH11" s="505"/>
      <c r="AI11" s="506"/>
      <c r="AJ11" s="506"/>
      <c r="AK11" s="506"/>
      <c r="AL11" s="506"/>
      <c r="AM11" s="507"/>
      <c r="AN11" s="856" t="s">
        <v>27</v>
      </c>
      <c r="AO11" s="857"/>
      <c r="AP11" s="857"/>
      <c r="AQ11" s="857"/>
      <c r="AR11" s="857"/>
      <c r="AS11" s="857"/>
      <c r="AT11" s="857"/>
      <c r="AU11" s="857"/>
      <c r="AV11" s="857"/>
      <c r="AW11" s="857"/>
      <c r="AX11" s="857"/>
      <c r="AY11" s="857"/>
      <c r="AZ11" s="857"/>
      <c r="BA11" s="857"/>
      <c r="BB11" s="857"/>
      <c r="BC11" s="1046"/>
      <c r="BE11" s="1013"/>
      <c r="BF11" s="509"/>
      <c r="BG11" s="509"/>
      <c r="BH11" s="509"/>
      <c r="BI11" s="509"/>
      <c r="BJ11" s="509"/>
      <c r="BK11" s="509"/>
      <c r="BL11" s="1017"/>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9"/>
      <c r="CK11" s="505"/>
      <c r="CL11" s="506"/>
      <c r="CM11" s="506"/>
      <c r="CN11" s="506"/>
      <c r="CO11" s="506"/>
      <c r="CP11" s="507"/>
      <c r="CQ11" s="856" t="s">
        <v>27</v>
      </c>
      <c r="CR11" s="857"/>
      <c r="CS11" s="857"/>
      <c r="CT11" s="857"/>
      <c r="CU11" s="857"/>
      <c r="CV11" s="857"/>
      <c r="CW11" s="857"/>
      <c r="CX11" s="857"/>
      <c r="CY11" s="857"/>
      <c r="CZ11" s="857"/>
      <c r="DA11" s="857"/>
      <c r="DB11" s="857"/>
      <c r="DC11" s="857"/>
      <c r="DD11" s="857"/>
      <c r="DE11" s="857"/>
      <c r="DF11" s="1046"/>
      <c r="DT11" s="954" t="s">
        <v>534</v>
      </c>
      <c r="DU11" s="954"/>
      <c r="DV11" s="954"/>
      <c r="DW11" s="954"/>
      <c r="DX11" s="954"/>
      <c r="DY11" s="954"/>
      <c r="DZ11" s="954"/>
      <c r="EA11" s="954"/>
      <c r="EB11" s="954"/>
      <c r="EC11" s="954"/>
      <c r="ED11" s="954"/>
      <c r="EE11" s="954"/>
      <c r="EF11" s="954"/>
      <c r="EG11" s="954"/>
      <c r="EH11" s="954"/>
      <c r="EI11" s="954"/>
      <c r="EJ11" s="954"/>
      <c r="EK11" s="954"/>
      <c r="EL11" s="954"/>
    </row>
    <row r="12" spans="1:142" s="2" customFormat="1" ht="23.25" customHeight="1" thickBot="1">
      <c r="B12" s="1026" t="s">
        <v>7</v>
      </c>
      <c r="C12" s="1027"/>
      <c r="D12" s="1027"/>
      <c r="E12" s="1027"/>
      <c r="F12" s="1027"/>
      <c r="G12" s="1027"/>
      <c r="H12" s="1027"/>
      <c r="I12" s="1041" t="str">
        <f>TEXT(様式１!I15,"0000")&amp;TEXT(様式１!Q15,"0000")&amp;TEXT(様式１!Y15,"0000")&amp;様式１!AG15</f>
        <v>00000000000021</v>
      </c>
      <c r="J12" s="1042"/>
      <c r="K12" s="1042"/>
      <c r="L12" s="1042"/>
      <c r="M12" s="1042"/>
      <c r="N12" s="1042"/>
      <c r="O12" s="1042"/>
      <c r="P12" s="1042"/>
      <c r="Q12" s="1043"/>
      <c r="R12" s="1043"/>
      <c r="S12" s="1043"/>
      <c r="T12" s="1043"/>
      <c r="U12" s="1043"/>
      <c r="V12" s="1043"/>
      <c r="W12" s="1043"/>
      <c r="X12" s="1043"/>
      <c r="Y12" s="1043"/>
      <c r="Z12" s="1043"/>
      <c r="AA12" s="1043"/>
      <c r="AB12" s="1043"/>
      <c r="AC12" s="1043"/>
      <c r="AD12" s="1043"/>
      <c r="AE12" s="1043"/>
      <c r="AF12" s="1043"/>
      <c r="AG12" s="1044"/>
      <c r="AH12" s="1034"/>
      <c r="AI12" s="1035"/>
      <c r="AJ12" s="1035"/>
      <c r="AK12" s="1035"/>
      <c r="AL12" s="1035"/>
      <c r="AM12" s="1036"/>
      <c r="AN12" s="1047"/>
      <c r="AO12" s="1048"/>
      <c r="AP12" s="1048"/>
      <c r="AQ12" s="1048"/>
      <c r="AR12" s="1048"/>
      <c r="AS12" s="1048"/>
      <c r="AT12" s="1048"/>
      <c r="AU12" s="1048"/>
      <c r="AV12" s="1048"/>
      <c r="AW12" s="1048"/>
      <c r="AX12" s="1048"/>
      <c r="AY12" s="1048"/>
      <c r="AZ12" s="1048"/>
      <c r="BA12" s="1048"/>
      <c r="BB12" s="1048"/>
      <c r="BC12" s="1049"/>
      <c r="BE12" s="1026" t="s">
        <v>7</v>
      </c>
      <c r="BF12" s="1027"/>
      <c r="BG12" s="1027"/>
      <c r="BH12" s="1027"/>
      <c r="BI12" s="1027"/>
      <c r="BJ12" s="1027"/>
      <c r="BK12" s="1027"/>
      <c r="BL12" s="1041" t="str">
        <f>I12</f>
        <v>00000000000021</v>
      </c>
      <c r="BM12" s="1042"/>
      <c r="BN12" s="1042"/>
      <c r="BO12" s="1042"/>
      <c r="BP12" s="1042"/>
      <c r="BQ12" s="1042"/>
      <c r="BR12" s="1042"/>
      <c r="BS12" s="1042"/>
      <c r="BT12" s="1043"/>
      <c r="BU12" s="1043"/>
      <c r="BV12" s="1043"/>
      <c r="BW12" s="1043"/>
      <c r="BX12" s="1043"/>
      <c r="BY12" s="1043"/>
      <c r="BZ12" s="1043"/>
      <c r="CA12" s="1043"/>
      <c r="CB12" s="1043"/>
      <c r="CC12" s="1043"/>
      <c r="CD12" s="1043"/>
      <c r="CE12" s="1043"/>
      <c r="CF12" s="1043"/>
      <c r="CG12" s="1043"/>
      <c r="CH12" s="1043"/>
      <c r="CI12" s="1043"/>
      <c r="CJ12" s="1044"/>
      <c r="CK12" s="1034"/>
      <c r="CL12" s="1035"/>
      <c r="CM12" s="1035"/>
      <c r="CN12" s="1035"/>
      <c r="CO12" s="1035"/>
      <c r="CP12" s="1036"/>
      <c r="CQ12" s="1047"/>
      <c r="CR12" s="1048"/>
      <c r="CS12" s="1048"/>
      <c r="CT12" s="1048"/>
      <c r="CU12" s="1048"/>
      <c r="CV12" s="1048"/>
      <c r="CW12" s="1048"/>
      <c r="CX12" s="1048"/>
      <c r="CY12" s="1048"/>
      <c r="CZ12" s="1048"/>
      <c r="DA12" s="1048"/>
      <c r="DB12" s="1048"/>
      <c r="DC12" s="1048"/>
      <c r="DD12" s="1048"/>
      <c r="DE12" s="1048"/>
      <c r="DF12" s="1049"/>
      <c r="DT12" s="341"/>
      <c r="DU12" s="341"/>
      <c r="DV12" s="341"/>
      <c r="DW12" s="341"/>
      <c r="DX12" s="341"/>
      <c r="DY12" s="341"/>
      <c r="DZ12" s="341"/>
      <c r="EA12" s="341"/>
      <c r="EB12" s="341"/>
      <c r="EC12" s="341"/>
      <c r="ED12" s="341"/>
      <c r="EE12" s="341"/>
      <c r="EF12" s="341"/>
      <c r="EG12" s="341"/>
      <c r="EH12" s="341"/>
      <c r="EI12" s="341"/>
      <c r="EJ12" s="341"/>
      <c r="EK12" s="341"/>
      <c r="EL12" s="341"/>
    </row>
    <row r="13" spans="1:142" ht="25.15" customHeight="1" thickBot="1">
      <c r="DT13" s="341"/>
      <c r="DU13" s="341"/>
      <c r="DV13" s="341"/>
      <c r="DW13" s="341"/>
      <c r="DX13" s="341"/>
      <c r="DY13" s="341"/>
      <c r="DZ13" s="341"/>
      <c r="EA13" s="341"/>
      <c r="EB13" s="341"/>
      <c r="EC13" s="341"/>
      <c r="ED13" s="341"/>
      <c r="EE13" s="341"/>
      <c r="EF13" s="341"/>
      <c r="EG13" s="341"/>
      <c r="EH13" s="341"/>
      <c r="EI13" s="341"/>
      <c r="EJ13" s="341"/>
      <c r="EK13" s="341"/>
      <c r="EL13" s="341"/>
    </row>
    <row r="14" spans="1:142" ht="49.5" customHeight="1">
      <c r="B14" s="1074"/>
      <c r="C14" s="1075"/>
      <c r="D14" s="1075"/>
      <c r="E14" s="1075"/>
      <c r="F14" s="1075"/>
      <c r="G14" s="1075"/>
      <c r="H14" s="1075"/>
      <c r="I14" s="1075"/>
      <c r="J14" s="1075"/>
      <c r="K14" s="1075" t="s">
        <v>215</v>
      </c>
      <c r="L14" s="1075"/>
      <c r="M14" s="1075"/>
      <c r="N14" s="1075"/>
      <c r="O14" s="1075"/>
      <c r="P14" s="1075"/>
      <c r="Q14" s="1075"/>
      <c r="R14" s="1075"/>
      <c r="S14" s="1075"/>
      <c r="T14" s="1075"/>
      <c r="U14" s="1075"/>
      <c r="V14" s="1075"/>
      <c r="W14" s="1075"/>
      <c r="X14" s="1075"/>
      <c r="Y14" s="1075"/>
      <c r="Z14" s="1075" t="s">
        <v>79</v>
      </c>
      <c r="AA14" s="1075"/>
      <c r="AB14" s="1075"/>
      <c r="AC14" s="1075"/>
      <c r="AD14" s="1075"/>
      <c r="AE14" s="1075"/>
      <c r="AF14" s="1075"/>
      <c r="AG14" s="1075"/>
      <c r="AH14" s="1075"/>
      <c r="AI14" s="1075"/>
      <c r="AJ14" s="1075"/>
      <c r="AK14" s="1075"/>
      <c r="AL14" s="1075"/>
      <c r="AM14" s="1075"/>
      <c r="AN14" s="1075"/>
      <c r="AO14" s="1075" t="s">
        <v>216</v>
      </c>
      <c r="AP14" s="1075"/>
      <c r="AQ14" s="1075"/>
      <c r="AR14" s="1075"/>
      <c r="AS14" s="1075"/>
      <c r="AT14" s="1075"/>
      <c r="AU14" s="1075"/>
      <c r="AV14" s="1075"/>
      <c r="AW14" s="1075"/>
      <c r="AX14" s="1075"/>
      <c r="AY14" s="1075"/>
      <c r="AZ14" s="1075"/>
      <c r="BA14" s="1075"/>
      <c r="BB14" s="1075"/>
      <c r="BC14" s="1076"/>
      <c r="BE14" s="1074"/>
      <c r="BF14" s="1075"/>
      <c r="BG14" s="1075"/>
      <c r="BH14" s="1075"/>
      <c r="BI14" s="1075"/>
      <c r="BJ14" s="1075"/>
      <c r="BK14" s="1075"/>
      <c r="BL14" s="1075"/>
      <c r="BM14" s="1075"/>
      <c r="BN14" s="1075" t="s">
        <v>215</v>
      </c>
      <c r="BO14" s="1075"/>
      <c r="BP14" s="1075"/>
      <c r="BQ14" s="1075"/>
      <c r="BR14" s="1075"/>
      <c r="BS14" s="1075"/>
      <c r="BT14" s="1075"/>
      <c r="BU14" s="1075"/>
      <c r="BV14" s="1075"/>
      <c r="BW14" s="1075"/>
      <c r="BX14" s="1075"/>
      <c r="BY14" s="1075"/>
      <c r="BZ14" s="1075"/>
      <c r="CA14" s="1075"/>
      <c r="CB14" s="1075"/>
      <c r="CC14" s="1075" t="s">
        <v>79</v>
      </c>
      <c r="CD14" s="1075"/>
      <c r="CE14" s="1075"/>
      <c r="CF14" s="1075"/>
      <c r="CG14" s="1075"/>
      <c r="CH14" s="1075"/>
      <c r="CI14" s="1075"/>
      <c r="CJ14" s="1075"/>
      <c r="CK14" s="1075"/>
      <c r="CL14" s="1075"/>
      <c r="CM14" s="1075"/>
      <c r="CN14" s="1075"/>
      <c r="CO14" s="1075"/>
      <c r="CP14" s="1075"/>
      <c r="CQ14" s="1075"/>
      <c r="CR14" s="1075" t="s">
        <v>216</v>
      </c>
      <c r="CS14" s="1075"/>
      <c r="CT14" s="1075"/>
      <c r="CU14" s="1075"/>
      <c r="CV14" s="1075"/>
      <c r="CW14" s="1075"/>
      <c r="CX14" s="1075"/>
      <c r="CY14" s="1075"/>
      <c r="CZ14" s="1075"/>
      <c r="DA14" s="1075"/>
      <c r="DB14" s="1075"/>
      <c r="DC14" s="1075"/>
      <c r="DD14" s="1075"/>
      <c r="DE14" s="1075"/>
      <c r="DF14" s="1076"/>
      <c r="DT14" s="947">
        <v>0</v>
      </c>
      <c r="DU14" s="947"/>
      <c r="DV14" s="947"/>
      <c r="DW14" s="947" t="s">
        <v>535</v>
      </c>
      <c r="DX14" s="947"/>
      <c r="DY14" s="338"/>
      <c r="DZ14" s="338"/>
      <c r="EA14" s="338"/>
      <c r="EB14" s="338"/>
      <c r="EC14" s="338"/>
      <c r="ED14" s="338"/>
      <c r="EE14" s="338"/>
      <c r="EF14" s="338"/>
      <c r="EG14" s="338"/>
      <c r="EH14" s="338"/>
      <c r="EI14" s="338"/>
      <c r="EJ14" s="338"/>
      <c r="EK14" s="338"/>
      <c r="EL14" s="337"/>
    </row>
    <row r="15" spans="1:142" ht="49.5" customHeight="1">
      <c r="B15" s="1077" t="s">
        <v>15</v>
      </c>
      <c r="C15" s="1078"/>
      <c r="D15" s="1078"/>
      <c r="E15" s="1078"/>
      <c r="F15" s="1078"/>
      <c r="G15" s="1078"/>
      <c r="H15" s="1078"/>
      <c r="I15" s="1078"/>
      <c r="J15" s="1078"/>
      <c r="K15" s="1079" t="str">
        <f>IF($B$39="","",T46)</f>
        <v/>
      </c>
      <c r="L15" s="1080"/>
      <c r="M15" s="1080"/>
      <c r="N15" s="1080"/>
      <c r="O15" s="1080"/>
      <c r="P15" s="1080"/>
      <c r="Q15" s="1080"/>
      <c r="R15" s="1080"/>
      <c r="S15" s="1080"/>
      <c r="T15" s="1080"/>
      <c r="U15" s="1080"/>
      <c r="V15" s="1080"/>
      <c r="W15" s="1080"/>
      <c r="X15" s="1080"/>
      <c r="Y15" s="1081"/>
      <c r="Z15" s="1082" t="str">
        <f>IF($B$39="","",AI46)</f>
        <v/>
      </c>
      <c r="AA15" s="1082"/>
      <c r="AB15" s="1082"/>
      <c r="AC15" s="1082"/>
      <c r="AD15" s="1082"/>
      <c r="AE15" s="1082"/>
      <c r="AF15" s="1082"/>
      <c r="AG15" s="1082"/>
      <c r="AH15" s="1082"/>
      <c r="AI15" s="1082"/>
      <c r="AJ15" s="1082"/>
      <c r="AK15" s="1082"/>
      <c r="AL15" s="1082"/>
      <c r="AM15" s="1082"/>
      <c r="AN15" s="1082"/>
      <c r="AO15" s="1083" t="s">
        <v>572</v>
      </c>
      <c r="AP15" s="1083"/>
      <c r="AQ15" s="1083"/>
      <c r="AR15" s="1083"/>
      <c r="AS15" s="1083"/>
      <c r="AT15" s="1083"/>
      <c r="AU15" s="1083"/>
      <c r="AV15" s="1083"/>
      <c r="AW15" s="1083"/>
      <c r="AX15" s="1083"/>
      <c r="AY15" s="1083"/>
      <c r="AZ15" s="1083"/>
      <c r="BA15" s="1083"/>
      <c r="BB15" s="1083"/>
      <c r="BC15" s="1084"/>
      <c r="BE15" s="1077" t="s">
        <v>15</v>
      </c>
      <c r="BF15" s="1078"/>
      <c r="BG15" s="1078"/>
      <c r="BH15" s="1078"/>
      <c r="BI15" s="1078"/>
      <c r="BJ15" s="1078"/>
      <c r="BK15" s="1078"/>
      <c r="BL15" s="1078"/>
      <c r="BM15" s="1078"/>
      <c r="BN15" s="1079" t="str">
        <f>$K$15</f>
        <v/>
      </c>
      <c r="BO15" s="1080"/>
      <c r="BP15" s="1080"/>
      <c r="BQ15" s="1080"/>
      <c r="BR15" s="1080"/>
      <c r="BS15" s="1080"/>
      <c r="BT15" s="1080"/>
      <c r="BU15" s="1080"/>
      <c r="BV15" s="1080"/>
      <c r="BW15" s="1080"/>
      <c r="BX15" s="1080"/>
      <c r="BY15" s="1080"/>
      <c r="BZ15" s="1080"/>
      <c r="CA15" s="1080"/>
      <c r="CB15" s="1081"/>
      <c r="CC15" s="1082" t="str">
        <f>$Z$15</f>
        <v/>
      </c>
      <c r="CD15" s="1082"/>
      <c r="CE15" s="1082"/>
      <c r="CF15" s="1082"/>
      <c r="CG15" s="1082"/>
      <c r="CH15" s="1082"/>
      <c r="CI15" s="1082"/>
      <c r="CJ15" s="1082"/>
      <c r="CK15" s="1082"/>
      <c r="CL15" s="1082"/>
      <c r="CM15" s="1082"/>
      <c r="CN15" s="1082"/>
      <c r="CO15" s="1082"/>
      <c r="CP15" s="1082"/>
      <c r="CQ15" s="1082"/>
      <c r="CR15" s="1083"/>
      <c r="CS15" s="1083"/>
      <c r="CT15" s="1083"/>
      <c r="CU15" s="1083"/>
      <c r="CV15" s="1083"/>
      <c r="CW15" s="1083"/>
      <c r="CX15" s="1083"/>
      <c r="CY15" s="1083"/>
      <c r="CZ15" s="1083"/>
      <c r="DA15" s="1083"/>
      <c r="DB15" s="1083"/>
      <c r="DC15" s="1083"/>
      <c r="DD15" s="1083"/>
      <c r="DE15" s="1083"/>
      <c r="DF15" s="1084"/>
    </row>
    <row r="16" spans="1:142" ht="49.5" customHeight="1">
      <c r="A16" s="198" t="s">
        <v>573</v>
      </c>
      <c r="B16" s="1077" t="s">
        <v>18</v>
      </c>
      <c r="C16" s="1078"/>
      <c r="D16" s="1078"/>
      <c r="E16" s="1078"/>
      <c r="F16" s="1078"/>
      <c r="G16" s="1078"/>
      <c r="H16" s="1078"/>
      <c r="I16" s="1078"/>
      <c r="J16" s="1078"/>
      <c r="K16" s="1079" t="str">
        <f>IF($B$39="","",IF(OR($B$39=$B$16,$B$39=$B$17),T49,"-"))</f>
        <v/>
      </c>
      <c r="L16" s="1080"/>
      <c r="M16" s="1080"/>
      <c r="N16" s="1080"/>
      <c r="O16" s="1080"/>
      <c r="P16" s="1080"/>
      <c r="Q16" s="1080"/>
      <c r="R16" s="1080"/>
      <c r="S16" s="1080"/>
      <c r="T16" s="1080"/>
      <c r="U16" s="1080"/>
      <c r="V16" s="1080"/>
      <c r="W16" s="1080"/>
      <c r="X16" s="1080"/>
      <c r="Y16" s="1081"/>
      <c r="Z16" s="1082" t="str">
        <f>IF($B$39="","",IF(OR($B$39=$B$16,$B$39=$B$17),AI49,"-"))</f>
        <v/>
      </c>
      <c r="AA16" s="1082"/>
      <c r="AB16" s="1082"/>
      <c r="AC16" s="1082"/>
      <c r="AD16" s="1082"/>
      <c r="AE16" s="1082"/>
      <c r="AF16" s="1082"/>
      <c r="AG16" s="1082"/>
      <c r="AH16" s="1082"/>
      <c r="AI16" s="1082"/>
      <c r="AJ16" s="1082"/>
      <c r="AK16" s="1082"/>
      <c r="AL16" s="1082"/>
      <c r="AM16" s="1082"/>
      <c r="AN16" s="1082"/>
      <c r="AO16" s="1082" t="str">
        <f>IF($B$39="","",IF(OR($B$39=$B$16,$B$39=$B$17),AX49,"-"))</f>
        <v/>
      </c>
      <c r="AP16" s="1082"/>
      <c r="AQ16" s="1082"/>
      <c r="AR16" s="1082"/>
      <c r="AS16" s="1082"/>
      <c r="AT16" s="1082"/>
      <c r="AU16" s="1082"/>
      <c r="AV16" s="1082"/>
      <c r="AW16" s="1082"/>
      <c r="AX16" s="1082"/>
      <c r="AY16" s="1082"/>
      <c r="AZ16" s="1082"/>
      <c r="BA16" s="1082"/>
      <c r="BB16" s="1082"/>
      <c r="BC16" s="1086"/>
      <c r="BE16" s="1077" t="s">
        <v>18</v>
      </c>
      <c r="BF16" s="1078"/>
      <c r="BG16" s="1078"/>
      <c r="BH16" s="1078"/>
      <c r="BI16" s="1078"/>
      <c r="BJ16" s="1078"/>
      <c r="BK16" s="1078"/>
      <c r="BL16" s="1078"/>
      <c r="BM16" s="1078"/>
      <c r="BN16" s="1079" t="str">
        <f>$K$16</f>
        <v/>
      </c>
      <c r="BO16" s="1080"/>
      <c r="BP16" s="1080"/>
      <c r="BQ16" s="1080"/>
      <c r="BR16" s="1080"/>
      <c r="BS16" s="1080"/>
      <c r="BT16" s="1080"/>
      <c r="BU16" s="1080"/>
      <c r="BV16" s="1080"/>
      <c r="BW16" s="1080"/>
      <c r="BX16" s="1080"/>
      <c r="BY16" s="1080"/>
      <c r="BZ16" s="1080"/>
      <c r="CA16" s="1080"/>
      <c r="CB16" s="1081"/>
      <c r="CC16" s="1082" t="str">
        <f>$Z$16</f>
        <v/>
      </c>
      <c r="CD16" s="1082"/>
      <c r="CE16" s="1082"/>
      <c r="CF16" s="1082"/>
      <c r="CG16" s="1082"/>
      <c r="CH16" s="1082"/>
      <c r="CI16" s="1082"/>
      <c r="CJ16" s="1082"/>
      <c r="CK16" s="1082"/>
      <c r="CL16" s="1082"/>
      <c r="CM16" s="1082"/>
      <c r="CN16" s="1082"/>
      <c r="CO16" s="1082"/>
      <c r="CP16" s="1082"/>
      <c r="CQ16" s="1082"/>
      <c r="CR16" s="1082" t="str">
        <f>$AO$16</f>
        <v/>
      </c>
      <c r="CS16" s="1082"/>
      <c r="CT16" s="1082"/>
      <c r="CU16" s="1082"/>
      <c r="CV16" s="1082"/>
      <c r="CW16" s="1082"/>
      <c r="CX16" s="1082"/>
      <c r="CY16" s="1082"/>
      <c r="CZ16" s="1082"/>
      <c r="DA16" s="1082"/>
      <c r="DB16" s="1082"/>
      <c r="DC16" s="1082"/>
      <c r="DD16" s="1082"/>
      <c r="DE16" s="1082"/>
      <c r="DF16" s="1086"/>
      <c r="DT16" s="948" t="s">
        <v>536</v>
      </c>
      <c r="DU16" s="948"/>
      <c r="DV16" s="948"/>
      <c r="DW16" s="948"/>
      <c r="DX16" s="948"/>
      <c r="DY16" s="969">
        <v>0</v>
      </c>
      <c r="DZ16" s="969"/>
      <c r="EA16" s="969"/>
      <c r="EB16" s="948" t="s">
        <v>537</v>
      </c>
      <c r="EC16" s="948"/>
      <c r="ED16" s="948"/>
      <c r="EE16" s="948"/>
      <c r="EF16" s="351"/>
      <c r="EG16" s="342" t="s">
        <v>538</v>
      </c>
      <c r="EH16" s="337"/>
      <c r="EI16" s="337"/>
      <c r="EJ16" s="337"/>
      <c r="EK16" s="337"/>
      <c r="EL16" s="337"/>
    </row>
    <row r="17" spans="1:142" ht="49.5" customHeight="1" thickBot="1">
      <c r="A17" s="15">
        <f>COUNTIF(K15:BC17,"×")+COUNTIF(K15,"")+COUNTIF(Z15,"")+COUNTIF(K16,"")+COUNTIF(Z16,"")+COUNTIF(AO16,"")++COUNTIF(K17,"")+COUNTIF(Z17,"")+COUNTIF(AO17,"")</f>
        <v>8</v>
      </c>
      <c r="B17" s="1070" t="s">
        <v>19</v>
      </c>
      <c r="C17" s="1071"/>
      <c r="D17" s="1071"/>
      <c r="E17" s="1071"/>
      <c r="F17" s="1071"/>
      <c r="G17" s="1071"/>
      <c r="H17" s="1071"/>
      <c r="I17" s="1071"/>
      <c r="J17" s="1071"/>
      <c r="K17" s="1087" t="str">
        <f>IF($B$39="","",IF($B$39=$B$17,T52,"-"))</f>
        <v/>
      </c>
      <c r="L17" s="1088"/>
      <c r="M17" s="1088"/>
      <c r="N17" s="1088"/>
      <c r="O17" s="1088"/>
      <c r="P17" s="1088"/>
      <c r="Q17" s="1088"/>
      <c r="R17" s="1088"/>
      <c r="S17" s="1088"/>
      <c r="T17" s="1088"/>
      <c r="U17" s="1088"/>
      <c r="V17" s="1088"/>
      <c r="W17" s="1088"/>
      <c r="X17" s="1088"/>
      <c r="Y17" s="1089"/>
      <c r="Z17" s="1072" t="str">
        <f>IF($B$39="","",IF($B$39=$B$17,AI52,"-"))</f>
        <v/>
      </c>
      <c r="AA17" s="1072"/>
      <c r="AB17" s="1072"/>
      <c r="AC17" s="1072"/>
      <c r="AD17" s="1072"/>
      <c r="AE17" s="1072"/>
      <c r="AF17" s="1072"/>
      <c r="AG17" s="1072"/>
      <c r="AH17" s="1072"/>
      <c r="AI17" s="1072"/>
      <c r="AJ17" s="1072"/>
      <c r="AK17" s="1072"/>
      <c r="AL17" s="1072"/>
      <c r="AM17" s="1072"/>
      <c r="AN17" s="1072"/>
      <c r="AO17" s="1072" t="str">
        <f>IF($B$39="","",IF($B$39=$B$17,AX52,"-"))</f>
        <v/>
      </c>
      <c r="AP17" s="1072"/>
      <c r="AQ17" s="1072"/>
      <c r="AR17" s="1072"/>
      <c r="AS17" s="1072"/>
      <c r="AT17" s="1072"/>
      <c r="AU17" s="1072"/>
      <c r="AV17" s="1072"/>
      <c r="AW17" s="1072"/>
      <c r="AX17" s="1072"/>
      <c r="AY17" s="1072"/>
      <c r="AZ17" s="1072"/>
      <c r="BA17" s="1072"/>
      <c r="BB17" s="1072"/>
      <c r="BC17" s="1073"/>
      <c r="BE17" s="1070" t="s">
        <v>19</v>
      </c>
      <c r="BF17" s="1071"/>
      <c r="BG17" s="1071"/>
      <c r="BH17" s="1071"/>
      <c r="BI17" s="1071"/>
      <c r="BJ17" s="1071"/>
      <c r="BK17" s="1071"/>
      <c r="BL17" s="1071"/>
      <c r="BM17" s="1071"/>
      <c r="BN17" s="1087" t="str">
        <f>$K$17</f>
        <v/>
      </c>
      <c r="BO17" s="1088"/>
      <c r="BP17" s="1088"/>
      <c r="BQ17" s="1088"/>
      <c r="BR17" s="1088"/>
      <c r="BS17" s="1088"/>
      <c r="BT17" s="1088"/>
      <c r="BU17" s="1088"/>
      <c r="BV17" s="1088"/>
      <c r="BW17" s="1088"/>
      <c r="BX17" s="1088"/>
      <c r="BY17" s="1088"/>
      <c r="BZ17" s="1088"/>
      <c r="CA17" s="1088"/>
      <c r="CB17" s="1089"/>
      <c r="CC17" s="1072" t="str">
        <f>$Z$17</f>
        <v/>
      </c>
      <c r="CD17" s="1072"/>
      <c r="CE17" s="1072"/>
      <c r="CF17" s="1072"/>
      <c r="CG17" s="1072"/>
      <c r="CH17" s="1072"/>
      <c r="CI17" s="1072"/>
      <c r="CJ17" s="1072"/>
      <c r="CK17" s="1072"/>
      <c r="CL17" s="1072"/>
      <c r="CM17" s="1072"/>
      <c r="CN17" s="1072"/>
      <c r="CO17" s="1072"/>
      <c r="CP17" s="1072"/>
      <c r="CQ17" s="1072"/>
      <c r="CR17" s="1072" t="str">
        <f>$AO$17</f>
        <v/>
      </c>
      <c r="CS17" s="1072"/>
      <c r="CT17" s="1072"/>
      <c r="CU17" s="1072"/>
      <c r="CV17" s="1072"/>
      <c r="CW17" s="1072"/>
      <c r="CX17" s="1072"/>
      <c r="CY17" s="1072"/>
      <c r="CZ17" s="1072"/>
      <c r="DA17" s="1072"/>
      <c r="DB17" s="1072"/>
      <c r="DC17" s="1072"/>
      <c r="DD17" s="1072"/>
      <c r="DE17" s="1072"/>
      <c r="DF17" s="1073"/>
      <c r="DT17" s="338"/>
      <c r="DU17" s="338"/>
      <c r="DV17" s="338"/>
      <c r="DW17" s="338"/>
      <c r="DX17" s="338"/>
      <c r="DY17" s="349"/>
      <c r="DZ17" s="349"/>
      <c r="EA17" s="349"/>
      <c r="EB17" s="338"/>
      <c r="EC17" s="338"/>
      <c r="ED17" s="338"/>
      <c r="EE17" s="338"/>
      <c r="EF17" s="353"/>
      <c r="EG17" s="338"/>
      <c r="EH17" s="338"/>
      <c r="EI17" s="338"/>
      <c r="EJ17" s="338"/>
      <c r="EK17" s="338"/>
      <c r="EL17" s="338"/>
    </row>
    <row r="18" spans="1:142" ht="21" customHeight="1">
      <c r="DT18" s="338"/>
      <c r="DU18" s="343"/>
      <c r="DV18" s="346"/>
      <c r="DW18" s="346"/>
      <c r="DX18" s="346"/>
      <c r="DY18" s="348"/>
      <c r="DZ18" s="348"/>
      <c r="EA18" s="348"/>
      <c r="EB18" s="346"/>
      <c r="EC18" s="346"/>
      <c r="ED18" s="346"/>
      <c r="EE18" s="346"/>
      <c r="EF18" s="352"/>
      <c r="EG18" s="346"/>
      <c r="EH18" s="346"/>
      <c r="EI18" s="346"/>
      <c r="EJ18" s="354"/>
      <c r="EK18" s="338"/>
      <c r="EL18" s="338"/>
    </row>
    <row r="19" spans="1:142" ht="36" customHeight="1">
      <c r="B19" s="1085" t="str">
        <f>IF(A17&gt;0,"未達項目あり","評価の結果、上記の者を　とび技能者　"&amp;B39&amp;"  として認定します。")</f>
        <v>未達項目あり</v>
      </c>
      <c r="C19" s="1085"/>
      <c r="D19" s="1085"/>
      <c r="E19" s="1085"/>
      <c r="F19" s="1085"/>
      <c r="G19" s="1085"/>
      <c r="H19" s="1085"/>
      <c r="I19" s="1085"/>
      <c r="J19" s="1085"/>
      <c r="K19" s="1085"/>
      <c r="L19" s="1085"/>
      <c r="M19" s="1085"/>
      <c r="N19" s="1085"/>
      <c r="O19" s="1085"/>
      <c r="P19" s="1085"/>
      <c r="Q19" s="1085"/>
      <c r="R19" s="1085"/>
      <c r="S19" s="1085"/>
      <c r="T19" s="1085"/>
      <c r="U19" s="1085"/>
      <c r="V19" s="1085"/>
      <c r="W19" s="1085"/>
      <c r="X19" s="1085"/>
      <c r="Y19" s="1085"/>
      <c r="Z19" s="1085"/>
      <c r="AA19" s="1085"/>
      <c r="AB19" s="1085"/>
      <c r="AC19" s="1085"/>
      <c r="AD19" s="1085"/>
      <c r="AE19" s="1085"/>
      <c r="AF19" s="1085"/>
      <c r="AG19" s="1085"/>
      <c r="AH19" s="1085"/>
      <c r="AI19" s="1085"/>
      <c r="AJ19" s="1085"/>
      <c r="AK19" s="1085"/>
      <c r="AL19" s="1085"/>
      <c r="AM19" s="1085"/>
      <c r="AN19" s="1085"/>
      <c r="AO19" s="1085"/>
      <c r="AP19" s="1085"/>
      <c r="AQ19" s="1085"/>
      <c r="AR19" s="1085"/>
      <c r="AS19" s="1085"/>
      <c r="AT19" s="1085"/>
      <c r="AU19" s="1085"/>
      <c r="AV19" s="1085"/>
      <c r="AW19" s="1085"/>
      <c r="AX19" s="1085"/>
      <c r="AY19" s="1085"/>
      <c r="AZ19" s="1085"/>
      <c r="BA19" s="1085"/>
      <c r="BB19" s="1085"/>
      <c r="BC19" s="1085"/>
      <c r="BE19" s="1085" t="str">
        <f>$B$19</f>
        <v>未達項目あり</v>
      </c>
      <c r="BF19" s="1085"/>
      <c r="BG19" s="1085"/>
      <c r="BH19" s="1085"/>
      <c r="BI19" s="1085"/>
      <c r="BJ19" s="1085"/>
      <c r="BK19" s="1085"/>
      <c r="BL19" s="1085"/>
      <c r="BM19" s="1085"/>
      <c r="BN19" s="1085"/>
      <c r="BO19" s="1085"/>
      <c r="BP19" s="1085"/>
      <c r="BQ19" s="1085"/>
      <c r="BR19" s="1085"/>
      <c r="BS19" s="1085"/>
      <c r="BT19" s="1085"/>
      <c r="BU19" s="1085"/>
      <c r="BV19" s="1085"/>
      <c r="BW19" s="1085"/>
      <c r="BX19" s="1085"/>
      <c r="BY19" s="1085"/>
      <c r="BZ19" s="1085"/>
      <c r="CA19" s="1085"/>
      <c r="CB19" s="1085"/>
      <c r="CC19" s="1085"/>
      <c r="CD19" s="1085"/>
      <c r="CE19" s="1085"/>
      <c r="CF19" s="1085"/>
      <c r="CG19" s="1085"/>
      <c r="CH19" s="1085"/>
      <c r="CI19" s="1085"/>
      <c r="CJ19" s="1085"/>
      <c r="CK19" s="1085"/>
      <c r="CL19" s="1085"/>
      <c r="CM19" s="1085"/>
      <c r="CN19" s="1085"/>
      <c r="CO19" s="1085"/>
      <c r="CP19" s="1085"/>
      <c r="CQ19" s="1085"/>
      <c r="CR19" s="1085"/>
      <c r="CS19" s="1085"/>
      <c r="CT19" s="1085"/>
      <c r="CU19" s="1085"/>
      <c r="CV19" s="1085"/>
      <c r="CW19" s="1085"/>
      <c r="CX19" s="1085"/>
      <c r="CY19" s="1085"/>
      <c r="CZ19" s="1085"/>
      <c r="DA19" s="1085"/>
      <c r="DB19" s="1085"/>
      <c r="DC19" s="1085"/>
      <c r="DD19" s="1085"/>
      <c r="DE19" s="1085"/>
      <c r="DF19" s="1085"/>
      <c r="DT19" s="338"/>
      <c r="DU19" s="952" t="s">
        <v>539</v>
      </c>
      <c r="DV19" s="953"/>
      <c r="DW19" s="953"/>
      <c r="DX19" s="953"/>
      <c r="DY19" s="953"/>
      <c r="DZ19" s="949">
        <v>0</v>
      </c>
      <c r="EA19" s="949"/>
      <c r="EB19" s="949"/>
      <c r="EC19" s="949"/>
      <c r="ED19" s="949"/>
      <c r="EE19" s="949"/>
      <c r="EF19" s="949"/>
      <c r="EG19" s="949"/>
      <c r="EH19" s="949"/>
      <c r="EI19" s="949"/>
      <c r="EJ19" s="950"/>
      <c r="EK19" s="349"/>
      <c r="EL19" s="338"/>
    </row>
    <row r="20" spans="1:142" ht="13.9" customHeight="1">
      <c r="DT20" s="338"/>
      <c r="DU20" s="344"/>
      <c r="DV20" s="338"/>
      <c r="DW20" s="338"/>
      <c r="DX20" s="338"/>
      <c r="DY20" s="338"/>
      <c r="DZ20" s="357"/>
      <c r="EA20" s="357"/>
      <c r="EB20" s="357"/>
      <c r="EC20" s="357"/>
      <c r="ED20" s="357"/>
      <c r="EE20" s="357"/>
      <c r="EF20" s="357"/>
      <c r="EG20" s="357"/>
      <c r="EH20" s="357"/>
      <c r="EI20" s="357"/>
      <c r="EJ20" s="358"/>
      <c r="EK20" s="349"/>
      <c r="EL20" s="338"/>
    </row>
    <row r="21" spans="1:142" ht="18.600000000000001" customHeight="1">
      <c r="B21" s="200"/>
      <c r="C21" s="200"/>
      <c r="D21" s="200"/>
      <c r="E21" s="200"/>
      <c r="F21" s="200"/>
      <c r="G21" s="200"/>
      <c r="H21" s="200"/>
      <c r="I21" s="200"/>
      <c r="J21" s="200"/>
      <c r="K21" s="200"/>
      <c r="L21" s="200"/>
      <c r="M21" s="200"/>
      <c r="N21" s="200"/>
      <c r="O21" s="200"/>
      <c r="P21" s="200"/>
      <c r="Q21" s="200"/>
      <c r="R21" s="200"/>
      <c r="S21" s="200"/>
      <c r="T21" s="200"/>
      <c r="U21" s="200"/>
      <c r="V21" s="200"/>
      <c r="W21" s="200"/>
      <c r="X21" s="200"/>
      <c r="Y21" s="200"/>
      <c r="Z21" s="200"/>
      <c r="AA21" s="200"/>
      <c r="AB21" s="200"/>
      <c r="AC21" s="200"/>
      <c r="AD21" s="200"/>
      <c r="AE21" s="200"/>
      <c r="AF21" s="200"/>
      <c r="AG21" s="200"/>
      <c r="AH21" s="200"/>
      <c r="AI21" s="200"/>
      <c r="AJ21" s="200"/>
      <c r="AK21" s="200"/>
      <c r="AL21" s="1093">
        <f ca="1">TODAY()</f>
        <v>46118</v>
      </c>
      <c r="AM21" s="1093"/>
      <c r="AN21" s="1093"/>
      <c r="AO21" s="1093"/>
      <c r="AP21" s="1093"/>
      <c r="AQ21" s="1093"/>
      <c r="AR21" s="1093"/>
      <c r="AS21" s="1093"/>
      <c r="AT21" s="1093"/>
      <c r="AU21" s="1093"/>
      <c r="AV21" s="1093"/>
      <c r="AW21" s="1093"/>
      <c r="AX21" s="1093"/>
      <c r="AY21" s="1093"/>
      <c r="AZ21" s="1093"/>
      <c r="BA21" s="199"/>
      <c r="BB21" s="199"/>
      <c r="BC21" s="199"/>
      <c r="BE21" s="200"/>
      <c r="BF21" s="200"/>
      <c r="BG21" s="200"/>
      <c r="BH21" s="200"/>
      <c r="BI21" s="200"/>
      <c r="BJ21" s="200"/>
      <c r="BK21" s="200"/>
      <c r="BL21" s="200"/>
      <c r="BM21" s="200"/>
      <c r="BN21" s="200"/>
      <c r="BO21" s="200"/>
      <c r="BP21" s="200"/>
      <c r="BQ21" s="200"/>
      <c r="BR21" s="200"/>
      <c r="BS21" s="200"/>
      <c r="BT21" s="200"/>
      <c r="BU21" s="200"/>
      <c r="BV21" s="200"/>
      <c r="BW21" s="200"/>
      <c r="BX21" s="200"/>
      <c r="BY21" s="200"/>
      <c r="BZ21" s="200"/>
      <c r="CA21" s="200"/>
      <c r="CB21" s="200"/>
      <c r="CC21" s="200"/>
      <c r="CD21" s="200"/>
      <c r="CE21" s="200"/>
      <c r="CF21" s="200"/>
      <c r="CG21" s="200"/>
      <c r="CH21" s="200"/>
      <c r="CI21" s="200"/>
      <c r="CJ21" s="200"/>
      <c r="CK21" s="200"/>
      <c r="CL21" s="200"/>
      <c r="CM21" s="200"/>
      <c r="CN21" s="200"/>
      <c r="CO21" s="1093">
        <f ca="1">TODAY()</f>
        <v>46118</v>
      </c>
      <c r="CP21" s="1093"/>
      <c r="CQ21" s="1093"/>
      <c r="CR21" s="1093"/>
      <c r="CS21" s="1093"/>
      <c r="CT21" s="1093"/>
      <c r="CU21" s="1093"/>
      <c r="CV21" s="1093"/>
      <c r="CW21" s="1093"/>
      <c r="CX21" s="1093"/>
      <c r="CY21" s="1093"/>
      <c r="CZ21" s="1093"/>
      <c r="DA21" s="1093"/>
      <c r="DB21" s="1093"/>
      <c r="DC21" s="1093"/>
      <c r="DD21" s="199"/>
      <c r="DE21" s="199"/>
      <c r="DF21" s="199"/>
      <c r="DT21" s="338"/>
      <c r="DU21" s="952" t="s">
        <v>540</v>
      </c>
      <c r="DV21" s="953"/>
      <c r="DW21" s="953"/>
      <c r="DX21" s="953"/>
      <c r="DY21" s="953"/>
      <c r="DZ21" s="949">
        <v>0</v>
      </c>
      <c r="EA21" s="949"/>
      <c r="EB21" s="949"/>
      <c r="EC21" s="949"/>
      <c r="ED21" s="949"/>
      <c r="EE21" s="949"/>
      <c r="EF21" s="949"/>
      <c r="EG21" s="949"/>
      <c r="EH21" s="949"/>
      <c r="EI21" s="949"/>
      <c r="EJ21" s="950"/>
      <c r="EK21" s="349"/>
      <c r="EL21" s="338"/>
    </row>
    <row r="22" spans="1:142" ht="6" customHeight="1">
      <c r="B22" s="1091"/>
      <c r="C22" s="1091"/>
      <c r="D22" s="1091"/>
      <c r="E22" s="1091"/>
      <c r="F22" s="1091"/>
      <c r="G22" s="1091"/>
      <c r="H22" s="1091"/>
      <c r="I22" s="1091"/>
      <c r="J22" s="1091"/>
      <c r="K22" s="1091"/>
      <c r="L22" s="1091"/>
      <c r="M22" s="1091"/>
      <c r="N22" s="1091"/>
      <c r="O22" s="1091"/>
      <c r="P22" s="1091"/>
      <c r="Q22" s="1091"/>
      <c r="R22" s="1091"/>
      <c r="S22" s="1091"/>
      <c r="T22" s="1091"/>
      <c r="U22" s="1091"/>
      <c r="V22" s="1091"/>
      <c r="W22" s="1091"/>
      <c r="X22" s="1091"/>
      <c r="Y22" s="1091"/>
      <c r="Z22" s="1091"/>
      <c r="AA22" s="1091"/>
      <c r="AB22" s="1091"/>
      <c r="AC22" s="1091"/>
      <c r="AD22" s="1091"/>
      <c r="AE22" s="1091"/>
      <c r="AF22" s="1091"/>
      <c r="AG22" s="1091"/>
      <c r="AH22" s="1091"/>
      <c r="AI22" s="1091"/>
      <c r="AJ22" s="1091"/>
      <c r="AK22" s="1091"/>
      <c r="AL22" s="1091"/>
      <c r="AM22" s="1091"/>
      <c r="AN22" s="1091"/>
      <c r="AO22" s="1091"/>
      <c r="AP22" s="1091"/>
      <c r="AQ22" s="1091"/>
      <c r="AR22" s="1091"/>
      <c r="AS22" s="1091"/>
      <c r="AT22" s="1091"/>
      <c r="AU22" s="1091"/>
      <c r="AV22" s="1091"/>
      <c r="AW22" s="1091"/>
      <c r="AX22" s="1091"/>
      <c r="AY22" s="1091"/>
      <c r="AZ22" s="1091"/>
      <c r="BA22" s="1091"/>
      <c r="BB22" s="1091"/>
      <c r="BC22" s="1091"/>
      <c r="BE22" s="1091"/>
      <c r="BF22" s="1091"/>
      <c r="BG22" s="1091"/>
      <c r="BH22" s="1091"/>
      <c r="BI22" s="1091"/>
      <c r="BJ22" s="1091"/>
      <c r="BK22" s="1091"/>
      <c r="BL22" s="1091"/>
      <c r="BM22" s="1091"/>
      <c r="BN22" s="1091"/>
      <c r="BO22" s="1091"/>
      <c r="BP22" s="1091"/>
      <c r="BQ22" s="1091"/>
      <c r="BR22" s="1091"/>
      <c r="BS22" s="1091"/>
      <c r="BT22" s="1091"/>
      <c r="BU22" s="1091"/>
      <c r="BV22" s="1091"/>
      <c r="BW22" s="1091"/>
      <c r="BX22" s="1091"/>
      <c r="BY22" s="1091"/>
      <c r="BZ22" s="1091"/>
      <c r="CA22" s="1091"/>
      <c r="CB22" s="1091"/>
      <c r="CC22" s="1091"/>
      <c r="CD22" s="1091"/>
      <c r="CE22" s="1091"/>
      <c r="CF22" s="1091"/>
      <c r="CG22" s="1091"/>
      <c r="CH22" s="1091"/>
      <c r="CI22" s="1091"/>
      <c r="CJ22" s="1091"/>
      <c r="CK22" s="1091"/>
      <c r="CL22" s="1091"/>
      <c r="CM22" s="1091"/>
      <c r="CN22" s="1091"/>
      <c r="CO22" s="1091"/>
      <c r="CP22" s="1091"/>
      <c r="CQ22" s="1091"/>
      <c r="CR22" s="1091"/>
      <c r="CS22" s="1091"/>
      <c r="CT22" s="1091"/>
      <c r="CU22" s="1091"/>
      <c r="CV22" s="1091"/>
      <c r="CW22" s="1091"/>
      <c r="CX22" s="1091"/>
      <c r="CY22" s="1091"/>
      <c r="CZ22" s="1091"/>
      <c r="DA22" s="1091"/>
      <c r="DB22" s="1091"/>
      <c r="DC22" s="1091"/>
      <c r="DD22" s="1091"/>
      <c r="DE22" s="1091"/>
      <c r="DF22" s="1091"/>
      <c r="DT22" s="338"/>
      <c r="DU22" s="344"/>
      <c r="DV22" s="338"/>
      <c r="DW22" s="338"/>
      <c r="DX22" s="338"/>
      <c r="DY22" s="338"/>
      <c r="DZ22" s="357"/>
      <c r="EA22" s="357"/>
      <c r="EB22" s="357"/>
      <c r="EC22" s="357"/>
      <c r="ED22" s="357"/>
      <c r="EE22" s="357"/>
      <c r="EF22" s="357"/>
      <c r="EG22" s="357"/>
      <c r="EH22" s="357"/>
      <c r="EI22" s="357"/>
      <c r="EJ22" s="358"/>
      <c r="EK22" s="349"/>
      <c r="EL22" s="338"/>
    </row>
    <row r="23" spans="1:142" s="147" customFormat="1" ht="25.15" customHeight="1">
      <c r="B23" s="1094"/>
      <c r="C23" s="1095"/>
      <c r="D23" s="1095"/>
      <c r="E23" s="1095"/>
      <c r="F23" s="1095"/>
      <c r="G23" s="1095"/>
      <c r="H23" s="1095"/>
      <c r="I23" s="1095"/>
      <c r="J23" s="1095"/>
      <c r="K23" s="1095"/>
      <c r="L23" s="1095"/>
      <c r="M23" s="1095"/>
      <c r="N23" s="1095"/>
      <c r="O23" s="1095"/>
      <c r="P23" s="1095"/>
      <c r="Q23" s="1095"/>
      <c r="R23" s="1095"/>
      <c r="S23" s="1095"/>
      <c r="T23" s="1095"/>
      <c r="U23" s="1095"/>
      <c r="V23" s="1095"/>
      <c r="W23" s="1095"/>
      <c r="X23" s="1095"/>
      <c r="Y23" s="1095"/>
      <c r="Z23" s="1095"/>
      <c r="AA23" s="1095"/>
      <c r="AB23" s="1095"/>
      <c r="AC23" s="1095"/>
      <c r="AD23" s="1095"/>
      <c r="AE23" s="1095"/>
      <c r="AF23" s="1095"/>
      <c r="AG23" s="1095"/>
      <c r="AH23" s="1095"/>
      <c r="AI23" s="1095"/>
      <c r="AJ23" s="1095"/>
      <c r="AK23" s="1095"/>
      <c r="AL23" s="1095"/>
      <c r="AM23" s="1095"/>
      <c r="AN23" s="1095"/>
      <c r="AO23" s="1095"/>
      <c r="AP23" s="1095"/>
      <c r="AQ23" s="1095"/>
      <c r="AR23" s="1095"/>
      <c r="AS23" s="1095"/>
      <c r="AT23" s="1095"/>
      <c r="AU23" s="1095"/>
      <c r="AV23" s="1095"/>
      <c r="AW23" s="1095"/>
      <c r="AX23" s="1095"/>
      <c r="AY23" s="1095"/>
      <c r="AZ23" s="1095"/>
      <c r="BA23" s="1096"/>
      <c r="BB23" s="1096"/>
      <c r="BC23" s="1097"/>
      <c r="BE23" s="1092" t="s">
        <v>229</v>
      </c>
      <c r="BF23" s="1092"/>
      <c r="BG23" s="1092"/>
      <c r="BH23" s="1092"/>
      <c r="BI23" s="1092"/>
      <c r="BJ23" s="1092"/>
      <c r="BK23" s="1092"/>
      <c r="BL23" s="1092"/>
      <c r="BM23" s="1092"/>
      <c r="BN23" s="1092"/>
      <c r="BO23" s="1092"/>
      <c r="BP23" s="1092"/>
      <c r="BQ23" s="1092"/>
      <c r="BR23" s="1092"/>
      <c r="BS23" s="1092"/>
      <c r="BT23" s="1092"/>
      <c r="BU23" s="1092"/>
      <c r="BV23" s="1092"/>
      <c r="BW23" s="1092"/>
      <c r="BX23" s="1092"/>
      <c r="BY23" s="1092"/>
      <c r="BZ23" s="1092"/>
      <c r="CA23" s="1092"/>
      <c r="CB23" s="1092"/>
      <c r="CC23" s="1092"/>
      <c r="CD23" s="1092"/>
      <c r="CE23" s="1092"/>
      <c r="CF23" s="1092"/>
      <c r="CG23" s="1092"/>
      <c r="CH23" s="1092"/>
      <c r="CI23" s="1092"/>
      <c r="CJ23" s="1092"/>
      <c r="CK23" s="1092"/>
      <c r="CL23" s="1092"/>
      <c r="CM23" s="1092"/>
      <c r="CN23" s="1092"/>
      <c r="CO23" s="1092"/>
      <c r="CP23" s="1092"/>
      <c r="CQ23" s="1092"/>
      <c r="CR23" s="1092"/>
      <c r="CS23" s="1092"/>
      <c r="CT23" s="1092"/>
      <c r="CU23" s="1092"/>
      <c r="CV23" s="1092"/>
      <c r="CW23" s="1092"/>
      <c r="CX23" s="1092"/>
      <c r="CY23" s="1092"/>
      <c r="CZ23" s="1092"/>
      <c r="DA23" s="1092"/>
      <c r="DB23" s="1092"/>
      <c r="DC23" s="1092"/>
      <c r="DD23" s="201"/>
      <c r="DE23" s="201"/>
      <c r="DF23" s="201"/>
      <c r="DT23" s="338"/>
      <c r="DU23" s="952" t="s">
        <v>541</v>
      </c>
      <c r="DV23" s="953"/>
      <c r="DW23" s="953"/>
      <c r="DX23" s="953"/>
      <c r="DY23" s="953"/>
      <c r="DZ23" s="949">
        <v>0</v>
      </c>
      <c r="EA23" s="949"/>
      <c r="EB23" s="949"/>
      <c r="EC23" s="949"/>
      <c r="ED23" s="949"/>
      <c r="EE23" s="949"/>
      <c r="EF23" s="949"/>
      <c r="EG23" s="949"/>
      <c r="EH23" s="949"/>
      <c r="EI23" s="949"/>
      <c r="EJ23" s="950"/>
      <c r="EK23" s="349"/>
      <c r="EL23" s="338"/>
    </row>
    <row r="24" spans="1:142" s="147" customFormat="1" ht="25.15" customHeight="1">
      <c r="B24" s="1098"/>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1099"/>
      <c r="BA24" s="1099"/>
      <c r="BB24" s="1099"/>
      <c r="BC24" s="1100"/>
      <c r="BE24" s="1092" t="s">
        <v>230</v>
      </c>
      <c r="BF24" s="1092"/>
      <c r="BG24" s="1092"/>
      <c r="BH24" s="1092"/>
      <c r="BI24" s="1092"/>
      <c r="BJ24" s="1092"/>
      <c r="BK24" s="1092"/>
      <c r="BL24" s="1092"/>
      <c r="BM24" s="1092"/>
      <c r="BN24" s="1092"/>
      <c r="BO24" s="1092"/>
      <c r="BP24" s="1092"/>
      <c r="BQ24" s="1092"/>
      <c r="BR24" s="1092"/>
      <c r="BS24" s="1092"/>
      <c r="BT24" s="1092"/>
      <c r="BU24" s="1092"/>
      <c r="BV24" s="1092"/>
      <c r="BW24" s="1092"/>
      <c r="BX24" s="1092"/>
      <c r="BY24" s="1092"/>
      <c r="BZ24" s="1092"/>
      <c r="CA24" s="1092"/>
      <c r="CB24" s="1092"/>
      <c r="CC24" s="1092"/>
      <c r="CD24" s="1092"/>
      <c r="CE24" s="1092"/>
      <c r="CF24" s="1092"/>
      <c r="CG24" s="1092"/>
      <c r="CH24" s="1092"/>
      <c r="CI24" s="1092"/>
      <c r="CJ24" s="1092"/>
      <c r="CK24" s="1092"/>
      <c r="CL24" s="1092"/>
      <c r="CM24" s="1092"/>
      <c r="CN24" s="1092"/>
      <c r="CO24" s="1092"/>
      <c r="CP24" s="1092"/>
      <c r="CQ24" s="1092"/>
      <c r="CR24" s="1092"/>
      <c r="CS24" s="1092"/>
      <c r="CT24" s="1092"/>
      <c r="CU24" s="1092"/>
      <c r="CV24" s="1092"/>
      <c r="CW24" s="1092"/>
      <c r="CX24" s="1092"/>
      <c r="CY24" s="1092"/>
      <c r="CZ24" s="1092"/>
      <c r="DA24" s="1092"/>
      <c r="DB24" s="1092"/>
      <c r="DC24" s="1092"/>
      <c r="DD24" s="201"/>
      <c r="DE24" s="201"/>
      <c r="DF24" s="201"/>
      <c r="DT24" s="338"/>
      <c r="DU24" s="344"/>
      <c r="DV24" s="338"/>
      <c r="DW24" s="338"/>
      <c r="DX24" s="338"/>
      <c r="DY24" s="338"/>
      <c r="DZ24" s="357"/>
      <c r="EA24" s="357"/>
      <c r="EB24" s="357"/>
      <c r="EC24" s="357"/>
      <c r="ED24" s="357"/>
      <c r="EE24" s="357"/>
      <c r="EF24" s="357"/>
      <c r="EG24" s="357"/>
      <c r="EH24" s="357"/>
      <c r="EI24" s="357"/>
      <c r="EJ24" s="358"/>
      <c r="EK24" s="349"/>
      <c r="EL24" s="338"/>
    </row>
    <row r="25" spans="1:142" s="147" customFormat="1" ht="20.85" customHeight="1">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201"/>
      <c r="BB25" s="201"/>
      <c r="BC25" s="398" t="str">
        <f>様式１!AW5</f>
        <v>Ver.260401</v>
      </c>
      <c r="BE25" s="172"/>
      <c r="BF25" s="172"/>
      <c r="BG25" s="172"/>
      <c r="BH25" s="172"/>
      <c r="BI25" s="172"/>
      <c r="BJ25" s="172"/>
      <c r="BK25" s="172"/>
      <c r="BL25" s="172"/>
      <c r="BM25" s="172"/>
      <c r="BN25" s="172"/>
      <c r="BO25" s="172"/>
      <c r="BP25" s="172"/>
      <c r="BQ25" s="172"/>
      <c r="BR25" s="172"/>
      <c r="BS25" s="172"/>
      <c r="BT25" s="172"/>
      <c r="BU25" s="172"/>
      <c r="BV25" s="172"/>
      <c r="BW25" s="172"/>
      <c r="BX25" s="172"/>
      <c r="BY25" s="172"/>
      <c r="BZ25" s="172"/>
      <c r="CA25" s="172"/>
      <c r="CB25" s="172"/>
      <c r="CC25" s="172"/>
      <c r="CD25" s="172"/>
      <c r="CE25" s="172"/>
      <c r="CF25" s="172"/>
      <c r="CG25" s="172"/>
      <c r="CH25" s="172"/>
      <c r="CI25" s="172"/>
      <c r="CJ25" s="172"/>
      <c r="CK25" s="172"/>
      <c r="CL25" s="172"/>
      <c r="CM25" s="172"/>
      <c r="CN25" s="172"/>
      <c r="CO25" s="172"/>
      <c r="CP25" s="172"/>
      <c r="CQ25" s="172"/>
      <c r="CR25" s="172"/>
      <c r="CS25" s="172"/>
      <c r="CT25" s="172"/>
      <c r="CU25" s="172"/>
      <c r="CV25" s="172"/>
      <c r="CW25" s="172"/>
      <c r="CX25" s="172"/>
      <c r="CY25" s="172"/>
      <c r="CZ25" s="172"/>
      <c r="DA25" s="172"/>
      <c r="DB25" s="172"/>
      <c r="DC25" s="172"/>
      <c r="DD25" s="201"/>
      <c r="DE25" s="201"/>
      <c r="DF25" s="201"/>
      <c r="DT25" s="338"/>
      <c r="DU25" s="344"/>
      <c r="DV25" s="338"/>
      <c r="DW25" s="338"/>
      <c r="DX25" s="338"/>
      <c r="DY25" s="338"/>
      <c r="DZ25" s="357"/>
      <c r="EA25" s="357"/>
      <c r="EB25" s="357"/>
      <c r="EC25" s="357"/>
      <c r="ED25" s="357"/>
      <c r="EE25" s="357"/>
      <c r="EF25" s="357"/>
      <c r="EG25" s="357"/>
      <c r="EH25" s="357"/>
      <c r="EI25" s="357"/>
      <c r="EJ25" s="358"/>
      <c r="EK25" s="349"/>
      <c r="EL25" s="338"/>
    </row>
    <row r="26" spans="1:142" s="147" customFormat="1" ht="20.25" customHeight="1">
      <c r="B26" s="999" t="s">
        <v>687</v>
      </c>
      <c r="C26" s="1000"/>
      <c r="D26" s="1000"/>
      <c r="E26" s="1000"/>
      <c r="F26" s="1000"/>
      <c r="G26" s="1000"/>
      <c r="H26" s="1000"/>
      <c r="I26" s="1000"/>
      <c r="J26" s="1000"/>
      <c r="K26" s="1000"/>
      <c r="L26" s="1001"/>
      <c r="M26" s="999" t="s">
        <v>688</v>
      </c>
      <c r="N26" s="1000"/>
      <c r="O26" s="1000"/>
      <c r="P26" s="1000"/>
      <c r="Q26" s="1000"/>
      <c r="R26" s="1000"/>
      <c r="S26" s="1000"/>
      <c r="T26" s="1000"/>
      <c r="U26" s="1000"/>
      <c r="V26" s="1000"/>
      <c r="W26" s="1001"/>
      <c r="X26" s="999" t="s">
        <v>575</v>
      </c>
      <c r="Y26" s="1000"/>
      <c r="Z26" s="1000"/>
      <c r="AA26" s="1000"/>
      <c r="AB26" s="1000"/>
      <c r="AC26" s="1000"/>
      <c r="AD26" s="1000"/>
      <c r="AE26" s="1000"/>
      <c r="AF26" s="1000"/>
      <c r="AG26" s="1000"/>
      <c r="AH26" s="1000"/>
      <c r="AI26" s="1000"/>
      <c r="AJ26" s="1000"/>
      <c r="AK26" s="1000"/>
      <c r="AL26" s="1000"/>
      <c r="AM26" s="1000"/>
      <c r="AN26" s="1001"/>
      <c r="AO26" s="1002">
        <f>AO2</f>
        <v>2501473</v>
      </c>
      <c r="AP26" s="1002"/>
      <c r="AQ26" s="1002"/>
      <c r="AR26" s="1002"/>
      <c r="AS26" s="1002"/>
      <c r="AT26" s="1002"/>
      <c r="AU26" s="1002"/>
      <c r="AV26" s="1002"/>
      <c r="AW26" s="1002"/>
      <c r="AX26" s="1002"/>
      <c r="AY26" s="1002"/>
      <c r="AZ26" s="1002"/>
      <c r="BA26" s="1002"/>
      <c r="BB26" s="1002"/>
      <c r="BC26" s="1002"/>
      <c r="BE26" s="172"/>
      <c r="BF26" s="172"/>
      <c r="BG26" s="172"/>
      <c r="BH26" s="172"/>
      <c r="BI26" s="172"/>
      <c r="BJ26" s="172"/>
      <c r="BK26" s="172"/>
      <c r="BL26" s="172"/>
      <c r="BM26" s="172"/>
      <c r="BN26" s="172"/>
      <c r="BO26" s="172"/>
      <c r="BP26" s="172"/>
      <c r="BQ26" s="172"/>
      <c r="BR26" s="172"/>
      <c r="BS26" s="172"/>
      <c r="BT26" s="172"/>
      <c r="BU26" s="172"/>
      <c r="BV26" s="172"/>
      <c r="BW26" s="172"/>
      <c r="BX26" s="172"/>
      <c r="BY26" s="172"/>
      <c r="BZ26" s="172"/>
      <c r="CA26" s="172"/>
      <c r="CB26" s="172"/>
      <c r="CC26" s="172"/>
      <c r="CD26" s="172"/>
      <c r="CE26" s="172"/>
      <c r="CF26" s="172"/>
      <c r="CG26" s="172"/>
      <c r="CH26" s="172"/>
      <c r="CI26" s="172"/>
      <c r="CJ26" s="172"/>
      <c r="CK26" s="172"/>
      <c r="CL26" s="172"/>
      <c r="CM26" s="172"/>
      <c r="CN26" s="172"/>
      <c r="CO26" s="172"/>
      <c r="CP26" s="172"/>
      <c r="CQ26" s="172"/>
      <c r="CR26" s="172"/>
      <c r="CS26" s="172"/>
      <c r="CT26" s="172"/>
      <c r="CU26" s="172"/>
      <c r="CV26" s="172"/>
      <c r="CW26" s="172"/>
      <c r="CX26" s="172"/>
      <c r="CY26" s="172"/>
      <c r="CZ26" s="172"/>
      <c r="DA26" s="172"/>
      <c r="DB26" s="172"/>
      <c r="DC26" s="172"/>
      <c r="DD26" s="201"/>
      <c r="DE26" s="201"/>
      <c r="DF26" s="201"/>
      <c r="DT26" s="338"/>
      <c r="DU26" s="344"/>
      <c r="DV26" s="338"/>
      <c r="DW26" s="338"/>
      <c r="DX26" s="338"/>
      <c r="DY26" s="338"/>
      <c r="DZ26" s="357"/>
      <c r="EA26" s="357"/>
      <c r="EB26" s="357"/>
      <c r="EC26" s="357"/>
      <c r="ED26" s="357"/>
      <c r="EE26" s="357"/>
      <c r="EF26" s="357"/>
      <c r="EG26" s="357"/>
      <c r="EH26" s="357"/>
      <c r="EI26" s="357"/>
      <c r="EJ26" s="358"/>
      <c r="EK26" s="349"/>
      <c r="EL26" s="338"/>
    </row>
    <row r="27" spans="1:142" s="147" customFormat="1" ht="55.35" customHeight="1">
      <c r="B27" s="1031"/>
      <c r="C27" s="1032"/>
      <c r="D27" s="1032"/>
      <c r="E27" s="1032"/>
      <c r="F27" s="1032"/>
      <c r="G27" s="1032"/>
      <c r="H27" s="1032"/>
      <c r="I27" s="1032"/>
      <c r="J27" s="1032"/>
      <c r="K27" s="1032"/>
      <c r="L27" s="1033"/>
      <c r="M27" s="1031"/>
      <c r="N27" s="1032"/>
      <c r="O27" s="1032"/>
      <c r="P27" s="1032"/>
      <c r="Q27" s="1032"/>
      <c r="R27" s="1032"/>
      <c r="S27" s="1032"/>
      <c r="T27" s="1032"/>
      <c r="U27" s="1032"/>
      <c r="V27" s="1032"/>
      <c r="W27" s="1033"/>
      <c r="X27" s="1003"/>
      <c r="Y27" s="1004"/>
      <c r="Z27" s="1004"/>
      <c r="AA27" s="1004"/>
      <c r="AB27" s="1004"/>
      <c r="AC27" s="1004"/>
      <c r="AD27" s="1004"/>
      <c r="AE27" s="1004"/>
      <c r="AF27" s="1004"/>
      <c r="AG27" s="1004"/>
      <c r="AH27" s="1004"/>
      <c r="AI27" s="1004"/>
      <c r="AJ27" s="1004"/>
      <c r="AK27" s="1004"/>
      <c r="AL27" s="1004"/>
      <c r="AM27" s="1004"/>
      <c r="AN27" s="1005"/>
      <c r="AO27" s="1002"/>
      <c r="AP27" s="1002"/>
      <c r="AQ27" s="1002"/>
      <c r="AR27" s="1002"/>
      <c r="AS27" s="1002"/>
      <c r="AT27" s="1002"/>
      <c r="AU27" s="1002"/>
      <c r="AV27" s="1002"/>
      <c r="AW27" s="1002"/>
      <c r="AX27" s="1002"/>
      <c r="AY27" s="1002"/>
      <c r="AZ27" s="1002"/>
      <c r="BA27" s="1002"/>
      <c r="BB27" s="1002"/>
      <c r="BC27" s="1002"/>
      <c r="BE27" s="172"/>
      <c r="BF27" s="172"/>
      <c r="BG27" s="172"/>
      <c r="BH27" s="172"/>
      <c r="BI27" s="172"/>
      <c r="BJ27" s="172"/>
      <c r="BK27" s="172"/>
      <c r="BL27" s="172"/>
      <c r="BM27" s="172"/>
      <c r="BN27" s="172"/>
      <c r="BO27" s="172"/>
      <c r="BP27" s="172"/>
      <c r="BQ27" s="172"/>
      <c r="BR27" s="172"/>
      <c r="BS27" s="172"/>
      <c r="BT27" s="172"/>
      <c r="BU27" s="172"/>
      <c r="BV27" s="172"/>
      <c r="BW27" s="172"/>
      <c r="BX27" s="172"/>
      <c r="BY27" s="172"/>
      <c r="BZ27" s="172"/>
      <c r="CA27" s="172"/>
      <c r="CB27" s="172"/>
      <c r="CC27" s="172"/>
      <c r="CD27" s="172"/>
      <c r="CE27" s="172"/>
      <c r="CF27" s="172"/>
      <c r="CG27" s="172"/>
      <c r="CH27" s="172"/>
      <c r="CI27" s="172"/>
      <c r="CJ27" s="172"/>
      <c r="CK27" s="172"/>
      <c r="CL27" s="172"/>
      <c r="CM27" s="172"/>
      <c r="CN27" s="172"/>
      <c r="CO27" s="172"/>
      <c r="CP27" s="172"/>
      <c r="CQ27" s="172"/>
      <c r="CR27" s="172"/>
      <c r="CS27" s="172"/>
      <c r="CT27" s="172"/>
      <c r="CU27" s="172"/>
      <c r="CV27" s="172"/>
      <c r="CW27" s="172"/>
      <c r="CX27" s="172"/>
      <c r="CY27" s="172"/>
      <c r="CZ27" s="172"/>
      <c r="DA27" s="172"/>
      <c r="DB27" s="172"/>
      <c r="DC27" s="172"/>
      <c r="DD27" s="201"/>
      <c r="DE27" s="201"/>
      <c r="DF27" s="201"/>
      <c r="DT27" s="338"/>
      <c r="DU27" s="344"/>
      <c r="DV27" s="338"/>
      <c r="DW27" s="338"/>
      <c r="DX27" s="338"/>
      <c r="DY27" s="338"/>
      <c r="DZ27" s="357"/>
      <c r="EA27" s="357"/>
      <c r="EB27" s="357"/>
      <c r="EC27" s="357"/>
      <c r="ED27" s="357"/>
      <c r="EE27" s="357"/>
      <c r="EF27" s="357"/>
      <c r="EG27" s="357"/>
      <c r="EH27" s="357"/>
      <c r="EI27" s="357"/>
      <c r="EJ27" s="358"/>
      <c r="EK27" s="349"/>
      <c r="EL27" s="338"/>
    </row>
    <row r="28" spans="1:142" s="147" customFormat="1" ht="25.15" customHeight="1">
      <c r="B28" s="172"/>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201"/>
      <c r="BB28" s="201"/>
      <c r="BC28" s="201"/>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c r="CD28" s="172"/>
      <c r="CE28" s="172"/>
      <c r="CF28" s="172"/>
      <c r="CG28" s="172"/>
      <c r="CH28" s="172"/>
      <c r="CI28" s="172"/>
      <c r="CJ28" s="172"/>
      <c r="CK28" s="172"/>
      <c r="CL28" s="172"/>
      <c r="CM28" s="172"/>
      <c r="CN28" s="172"/>
      <c r="CO28" s="172"/>
      <c r="CP28" s="172"/>
      <c r="CQ28" s="172"/>
      <c r="CR28" s="172"/>
      <c r="CS28" s="172"/>
      <c r="CT28" s="172"/>
      <c r="CU28" s="172"/>
      <c r="CV28" s="172"/>
      <c r="CW28" s="172"/>
      <c r="CX28" s="172"/>
      <c r="CY28" s="172"/>
      <c r="CZ28" s="172"/>
      <c r="DA28" s="172"/>
      <c r="DB28" s="172"/>
      <c r="DC28" s="172"/>
      <c r="DD28" s="201"/>
      <c r="DE28" s="201"/>
      <c r="DF28" s="201"/>
      <c r="DT28" s="338"/>
      <c r="DU28" s="952" t="s">
        <v>542</v>
      </c>
      <c r="DV28" s="953"/>
      <c r="DW28" s="953"/>
      <c r="DX28" s="953"/>
      <c r="DY28" s="953"/>
      <c r="DZ28" s="949">
        <v>0</v>
      </c>
      <c r="EA28" s="949"/>
      <c r="EB28" s="949"/>
      <c r="EC28" s="949"/>
      <c r="ED28" s="949"/>
      <c r="EE28" s="949"/>
      <c r="EF28" s="949"/>
      <c r="EG28" s="949"/>
      <c r="EH28" s="949"/>
      <c r="EI28" s="949"/>
      <c r="EJ28" s="950"/>
      <c r="EK28" s="349"/>
      <c r="EL28" s="338"/>
    </row>
    <row r="29" spans="1:142" s="147" customFormat="1" ht="25.15" customHeight="1" thickBot="1">
      <c r="B29" s="203" t="s">
        <v>266</v>
      </c>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T29" s="338"/>
      <c r="DU29" s="344"/>
      <c r="DV29" s="338"/>
      <c r="DW29" s="338"/>
      <c r="DX29" s="338"/>
      <c r="DY29" s="338"/>
      <c r="DZ29" s="357"/>
      <c r="EA29" s="357"/>
      <c r="EB29" s="357"/>
      <c r="EC29" s="357"/>
      <c r="ED29" s="357"/>
      <c r="EE29" s="357"/>
      <c r="EF29" s="357"/>
      <c r="EG29" s="357"/>
      <c r="EH29" s="357"/>
      <c r="EI29" s="357"/>
      <c r="EJ29" s="358"/>
      <c r="EK29" s="349"/>
      <c r="EL29" s="338"/>
    </row>
    <row r="30" spans="1:142" ht="27.75" customHeight="1">
      <c r="B30" s="995" t="s">
        <v>3</v>
      </c>
      <c r="C30" s="996"/>
      <c r="D30" s="996"/>
      <c r="E30" s="996"/>
      <c r="F30" s="996"/>
      <c r="G30" s="996"/>
      <c r="H30" s="996"/>
      <c r="I30" s="996"/>
      <c r="J30" s="996"/>
      <c r="K30" s="996"/>
      <c r="L30" s="996"/>
      <c r="M30" s="996"/>
      <c r="N30" s="996"/>
      <c r="O30" s="996"/>
      <c r="P30" s="996"/>
      <c r="Q30" s="996"/>
      <c r="R30" s="996"/>
      <c r="S30" s="996"/>
      <c r="T30" s="996"/>
      <c r="U30" s="996"/>
      <c r="V30" s="996"/>
      <c r="W30" s="996"/>
      <c r="X30" s="996"/>
      <c r="Y30" s="996"/>
      <c r="Z30" s="996"/>
      <c r="AA30" s="996"/>
      <c r="AB30" s="996"/>
      <c r="AC30" s="996"/>
      <c r="AD30" s="996"/>
      <c r="AE30" s="996"/>
      <c r="AF30" s="996"/>
      <c r="AG30" s="996"/>
      <c r="AH30" s="996"/>
      <c r="AI30" s="996"/>
      <c r="AJ30" s="996"/>
      <c r="AK30" s="996"/>
      <c r="AL30" s="996"/>
      <c r="AM30" s="996"/>
      <c r="AN30" s="996"/>
      <c r="AO30" s="996"/>
      <c r="AP30" s="996"/>
      <c r="AQ30" s="996"/>
      <c r="AR30" s="996"/>
      <c r="AS30" s="996"/>
      <c r="AT30" s="996"/>
      <c r="AU30" s="996"/>
      <c r="AV30" s="996"/>
      <c r="AW30" s="996"/>
      <c r="AX30" s="996"/>
      <c r="AY30" s="996"/>
      <c r="AZ30" s="996"/>
      <c r="BA30" s="996"/>
      <c r="BB30" s="996"/>
      <c r="BC30" s="997"/>
      <c r="DT30" s="338"/>
      <c r="DU30" s="952" t="s">
        <v>543</v>
      </c>
      <c r="DV30" s="953"/>
      <c r="DW30" s="953"/>
      <c r="DX30" s="953"/>
      <c r="DY30" s="953"/>
      <c r="DZ30" s="949" t="s">
        <v>544</v>
      </c>
      <c r="EA30" s="949"/>
      <c r="EB30" s="949"/>
      <c r="EC30" s="949"/>
      <c r="ED30" s="949"/>
      <c r="EE30" s="949"/>
      <c r="EF30" s="949"/>
      <c r="EG30" s="949"/>
      <c r="EH30" s="949"/>
      <c r="EI30" s="949"/>
      <c r="EJ30" s="950"/>
      <c r="EK30" s="349"/>
      <c r="EL30" s="338"/>
    </row>
    <row r="31" spans="1:142" ht="27" customHeight="1">
      <c r="B31" s="998" t="s">
        <v>4</v>
      </c>
      <c r="C31" s="565"/>
      <c r="D31" s="565"/>
      <c r="E31" s="565"/>
      <c r="F31" s="565"/>
      <c r="G31" s="565"/>
      <c r="H31" s="565"/>
      <c r="I31" s="1028">
        <f>I9</f>
        <v>0</v>
      </c>
      <c r="J31" s="1029"/>
      <c r="K31" s="1029"/>
      <c r="L31" s="1029"/>
      <c r="M31" s="1029"/>
      <c r="N31" s="1029"/>
      <c r="O31" s="1029"/>
      <c r="P31" s="1029"/>
      <c r="Q31" s="1029"/>
      <c r="R31" s="1029"/>
      <c r="S31" s="1029"/>
      <c r="T31" s="1029"/>
      <c r="U31" s="1029"/>
      <c r="V31" s="1029"/>
      <c r="W31" s="1029"/>
      <c r="X31" s="1029"/>
      <c r="Y31" s="1029"/>
      <c r="Z31" s="1029"/>
      <c r="AA31" s="1029"/>
      <c r="AB31" s="1029"/>
      <c r="AC31" s="1029"/>
      <c r="AD31" s="1029"/>
      <c r="AE31" s="1029"/>
      <c r="AF31" s="1029"/>
      <c r="AG31" s="1030"/>
      <c r="AH31" s="502" t="s">
        <v>5</v>
      </c>
      <c r="AI31" s="503"/>
      <c r="AJ31" s="503"/>
      <c r="AK31" s="503"/>
      <c r="AL31" s="503"/>
      <c r="AM31" s="504"/>
      <c r="AN31" s="582" t="s">
        <v>26</v>
      </c>
      <c r="AO31" s="583"/>
      <c r="AP31" s="583"/>
      <c r="AQ31" s="583"/>
      <c r="AR31" s="583"/>
      <c r="AS31" s="583"/>
      <c r="AT31" s="583"/>
      <c r="AU31" s="583"/>
      <c r="AV31" s="583"/>
      <c r="AW31" s="583"/>
      <c r="AX31" s="583"/>
      <c r="AY31" s="583"/>
      <c r="AZ31" s="583"/>
      <c r="BA31" s="583"/>
      <c r="BB31" s="583"/>
      <c r="BC31" s="1037"/>
      <c r="DT31" s="338"/>
      <c r="DU31" s="344"/>
      <c r="DV31" s="338"/>
      <c r="DW31" s="338"/>
      <c r="DX31" s="338"/>
      <c r="DY31" s="338"/>
      <c r="DZ31" s="357"/>
      <c r="EA31" s="357"/>
      <c r="EB31" s="357"/>
      <c r="EC31" s="357"/>
      <c r="ED31" s="357"/>
      <c r="EE31" s="357"/>
      <c r="EF31" s="357"/>
      <c r="EG31" s="357"/>
      <c r="EH31" s="357"/>
      <c r="EI31" s="357"/>
      <c r="EJ31" s="358"/>
      <c r="EK31" s="349"/>
      <c r="EL31" s="338"/>
    </row>
    <row r="32" spans="1:142" s="2" customFormat="1" ht="26.25" customHeight="1">
      <c r="B32" s="1012" t="s">
        <v>6</v>
      </c>
      <c r="C32" s="567"/>
      <c r="D32" s="567"/>
      <c r="E32" s="567"/>
      <c r="F32" s="567"/>
      <c r="G32" s="567"/>
      <c r="H32" s="567"/>
      <c r="I32" s="1014">
        <f>I10</f>
        <v>0</v>
      </c>
      <c r="J32" s="1015"/>
      <c r="K32" s="1015"/>
      <c r="L32" s="1015"/>
      <c r="M32" s="1015"/>
      <c r="N32" s="1015"/>
      <c r="O32" s="1015"/>
      <c r="P32" s="1015"/>
      <c r="Q32" s="1015"/>
      <c r="R32" s="1015"/>
      <c r="S32" s="1015"/>
      <c r="T32" s="1015"/>
      <c r="U32" s="1015"/>
      <c r="V32" s="1015"/>
      <c r="W32" s="1015"/>
      <c r="X32" s="1015"/>
      <c r="Y32" s="1015"/>
      <c r="Z32" s="1015"/>
      <c r="AA32" s="1015"/>
      <c r="AB32" s="1015"/>
      <c r="AC32" s="1015"/>
      <c r="AD32" s="1015"/>
      <c r="AE32" s="1015"/>
      <c r="AF32" s="1015"/>
      <c r="AG32" s="1016"/>
      <c r="AH32" s="505"/>
      <c r="AI32" s="506"/>
      <c r="AJ32" s="506"/>
      <c r="AK32" s="506"/>
      <c r="AL32" s="506"/>
      <c r="AM32" s="507"/>
      <c r="AN32" s="862"/>
      <c r="AO32" s="863"/>
      <c r="AP32" s="863"/>
      <c r="AQ32" s="863"/>
      <c r="AR32" s="863"/>
      <c r="AS32" s="863"/>
      <c r="AT32" s="863"/>
      <c r="AU32" s="863"/>
      <c r="AV32" s="863"/>
      <c r="AW32" s="863"/>
      <c r="AX32" s="863"/>
      <c r="AY32" s="863"/>
      <c r="AZ32" s="863"/>
      <c r="BA32" s="863"/>
      <c r="BB32" s="863"/>
      <c r="BC32" s="99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T32" s="338"/>
      <c r="DU32" s="952" t="s">
        <v>545</v>
      </c>
      <c r="DV32" s="953"/>
      <c r="DW32" s="953"/>
      <c r="DX32" s="953"/>
      <c r="DY32" s="953"/>
      <c r="DZ32" s="949" t="s">
        <v>546</v>
      </c>
      <c r="EA32" s="949"/>
      <c r="EB32" s="949"/>
      <c r="EC32" s="949"/>
      <c r="ED32" s="949"/>
      <c r="EE32" s="949"/>
      <c r="EF32" s="949"/>
      <c r="EG32" s="949"/>
      <c r="EH32" s="949"/>
      <c r="EI32" s="949"/>
      <c r="EJ32" s="950"/>
      <c r="EK32" s="349"/>
      <c r="EL32" s="338"/>
    </row>
    <row r="33" spans="2:142" s="2" customFormat="1" ht="26.25" customHeight="1">
      <c r="B33" s="1013"/>
      <c r="C33" s="509"/>
      <c r="D33" s="509"/>
      <c r="E33" s="509"/>
      <c r="F33" s="509"/>
      <c r="G33" s="509"/>
      <c r="H33" s="509"/>
      <c r="I33" s="1017"/>
      <c r="J33" s="1018"/>
      <c r="K33" s="1018"/>
      <c r="L33" s="1018"/>
      <c r="M33" s="1018"/>
      <c r="N33" s="1018"/>
      <c r="O33" s="1018"/>
      <c r="P33" s="1018"/>
      <c r="Q33" s="1018"/>
      <c r="R33" s="1018"/>
      <c r="S33" s="1018"/>
      <c r="T33" s="1018"/>
      <c r="U33" s="1018"/>
      <c r="V33" s="1018"/>
      <c r="W33" s="1018"/>
      <c r="X33" s="1018"/>
      <c r="Y33" s="1018"/>
      <c r="Z33" s="1018"/>
      <c r="AA33" s="1018"/>
      <c r="AB33" s="1018"/>
      <c r="AC33" s="1018"/>
      <c r="AD33" s="1018"/>
      <c r="AE33" s="1018"/>
      <c r="AF33" s="1018"/>
      <c r="AG33" s="1019"/>
      <c r="AH33" s="505"/>
      <c r="AI33" s="506"/>
      <c r="AJ33" s="506"/>
      <c r="AK33" s="506"/>
      <c r="AL33" s="506"/>
      <c r="AM33" s="507"/>
      <c r="AN33" s="1020" t="s">
        <v>27</v>
      </c>
      <c r="AO33" s="1021"/>
      <c r="AP33" s="1021"/>
      <c r="AQ33" s="1021"/>
      <c r="AR33" s="1021"/>
      <c r="AS33" s="1021"/>
      <c r="AT33" s="1021"/>
      <c r="AU33" s="1021"/>
      <c r="AV33" s="1021"/>
      <c r="AW33" s="1021"/>
      <c r="AX33" s="1021"/>
      <c r="AY33" s="1021"/>
      <c r="AZ33" s="1021"/>
      <c r="BA33" s="1021"/>
      <c r="BB33" s="1021"/>
      <c r="BC33" s="1022"/>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T33" s="338"/>
      <c r="DU33" s="345"/>
      <c r="DV33" s="347"/>
      <c r="DW33" s="347"/>
      <c r="DX33" s="347"/>
      <c r="DY33" s="347"/>
      <c r="DZ33" s="350"/>
      <c r="EA33" s="350"/>
      <c r="EB33" s="350"/>
      <c r="EC33" s="350"/>
      <c r="ED33" s="350"/>
      <c r="EE33" s="350"/>
      <c r="EF33" s="350"/>
      <c r="EG33" s="350"/>
      <c r="EH33" s="350"/>
      <c r="EI33" s="350"/>
      <c r="EJ33" s="355"/>
      <c r="EK33" s="349"/>
      <c r="EL33" s="338"/>
    </row>
    <row r="34" spans="2:142" s="2" customFormat="1" ht="23.25" customHeight="1" thickBot="1">
      <c r="B34" s="1026" t="s">
        <v>7</v>
      </c>
      <c r="C34" s="1027"/>
      <c r="D34" s="1027"/>
      <c r="E34" s="1027"/>
      <c r="F34" s="1027"/>
      <c r="G34" s="1027"/>
      <c r="H34" s="1027"/>
      <c r="I34" s="1041" t="str">
        <f>TEXT(様式１!I15,"0000")&amp;TEXT(様式１!Q15,"0000")&amp;TEXT(様式１!Y15,"0000")&amp;様式１!AG15</f>
        <v>00000000000021</v>
      </c>
      <c r="J34" s="1042"/>
      <c r="K34" s="1042"/>
      <c r="L34" s="1042"/>
      <c r="M34" s="1042"/>
      <c r="N34" s="1042"/>
      <c r="O34" s="1042"/>
      <c r="P34" s="1042"/>
      <c r="Q34" s="1043"/>
      <c r="R34" s="1043"/>
      <c r="S34" s="1043"/>
      <c r="T34" s="1043"/>
      <c r="U34" s="1043"/>
      <c r="V34" s="1043"/>
      <c r="W34" s="1043"/>
      <c r="X34" s="1043"/>
      <c r="Y34" s="1043"/>
      <c r="Z34" s="1043"/>
      <c r="AA34" s="1043"/>
      <c r="AB34" s="1043"/>
      <c r="AC34" s="1043"/>
      <c r="AD34" s="1043"/>
      <c r="AE34" s="1043"/>
      <c r="AF34" s="1043"/>
      <c r="AG34" s="1044"/>
      <c r="AH34" s="1034"/>
      <c r="AI34" s="1035"/>
      <c r="AJ34" s="1035"/>
      <c r="AK34" s="1035"/>
      <c r="AL34" s="1035"/>
      <c r="AM34" s="1036"/>
      <c r="AN34" s="1023"/>
      <c r="AO34" s="1024"/>
      <c r="AP34" s="1024"/>
      <c r="AQ34" s="1024"/>
      <c r="AR34" s="1024"/>
      <c r="AS34" s="1024"/>
      <c r="AT34" s="1024"/>
      <c r="AU34" s="1024"/>
      <c r="AV34" s="1024"/>
      <c r="AW34" s="1024"/>
      <c r="AX34" s="1024"/>
      <c r="AY34" s="1024"/>
      <c r="AZ34" s="1024"/>
      <c r="BA34" s="1024"/>
      <c r="BB34" s="1024"/>
      <c r="BC34" s="1025"/>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T34" s="338"/>
      <c r="DU34" s="338"/>
      <c r="DV34" s="338"/>
      <c r="DW34" s="338"/>
      <c r="DX34" s="338"/>
      <c r="DY34" s="338"/>
      <c r="DZ34" s="349"/>
      <c r="EA34" s="349"/>
      <c r="EB34" s="349"/>
      <c r="EC34" s="349"/>
      <c r="ED34" s="349"/>
      <c r="EE34" s="349"/>
      <c r="EF34" s="349"/>
      <c r="EG34" s="349"/>
      <c r="EH34" s="349"/>
      <c r="EI34" s="349"/>
      <c r="EJ34" s="349"/>
      <c r="EK34" s="349"/>
      <c r="EL34" s="338"/>
    </row>
    <row r="35" spans="2:142" s="2" customFormat="1" ht="23.25" customHeight="1" outlineLevel="1">
      <c r="B35" s="605" t="s">
        <v>8</v>
      </c>
      <c r="C35" s="606"/>
      <c r="D35" s="606"/>
      <c r="E35" s="606"/>
      <c r="F35" s="606"/>
      <c r="G35" s="606"/>
      <c r="H35" s="606"/>
      <c r="I35" s="1038" t="str">
        <f>様式１!AK16&amp;様式１!P17</f>
        <v/>
      </c>
      <c r="J35" s="1039"/>
      <c r="K35" s="1039"/>
      <c r="L35" s="1039"/>
      <c r="M35" s="1039"/>
      <c r="N35" s="1039"/>
      <c r="O35" s="1039"/>
      <c r="P35" s="1039"/>
      <c r="Q35" s="1039"/>
      <c r="R35" s="1039"/>
      <c r="S35" s="1039"/>
      <c r="T35" s="1039"/>
      <c r="U35" s="1039"/>
      <c r="V35" s="1039"/>
      <c r="W35" s="1039"/>
      <c r="X35" s="1039"/>
      <c r="Y35" s="1039"/>
      <c r="Z35" s="1039"/>
      <c r="AA35" s="1039"/>
      <c r="AB35" s="1039"/>
      <c r="AC35" s="1039"/>
      <c r="AD35" s="1039"/>
      <c r="AE35" s="1039"/>
      <c r="AF35" s="1039"/>
      <c r="AG35" s="1039"/>
      <c r="AH35" s="1039"/>
      <c r="AI35" s="1039"/>
      <c r="AJ35" s="1039"/>
      <c r="AK35" s="1039"/>
      <c r="AL35" s="1039"/>
      <c r="AM35" s="1039"/>
      <c r="AN35" s="1039"/>
      <c r="AO35" s="1039"/>
      <c r="AP35" s="1039"/>
      <c r="AQ35" s="1039"/>
      <c r="AR35" s="1039"/>
      <c r="AS35" s="1039"/>
      <c r="AT35" s="1039"/>
      <c r="AU35" s="1039"/>
      <c r="AV35" s="1039"/>
      <c r="AW35" s="1039"/>
      <c r="AX35" s="1039"/>
      <c r="AY35" s="1039"/>
      <c r="AZ35" s="1039"/>
      <c r="BA35" s="1039"/>
      <c r="BB35" s="1039"/>
      <c r="BC35" s="1040"/>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T35" s="338"/>
      <c r="DU35" s="338"/>
      <c r="DV35" s="338"/>
      <c r="DW35" s="338"/>
      <c r="DX35" s="338"/>
      <c r="DY35" s="338"/>
      <c r="DZ35" s="349"/>
      <c r="EA35" s="349"/>
      <c r="EB35" s="349"/>
      <c r="EC35" s="349"/>
      <c r="ED35" s="349"/>
      <c r="EE35" s="349"/>
      <c r="EF35" s="349"/>
      <c r="EG35" s="349"/>
      <c r="EH35" s="349"/>
      <c r="EI35" s="349"/>
      <c r="EJ35" s="349"/>
      <c r="EK35" s="349"/>
      <c r="EL35" s="338"/>
    </row>
    <row r="36" spans="2:142" s="2" customFormat="1" ht="20.25" customHeight="1" outlineLevel="1">
      <c r="B36" s="582" t="s">
        <v>9</v>
      </c>
      <c r="C36" s="583"/>
      <c r="D36" s="583"/>
      <c r="E36" s="583"/>
      <c r="F36" s="583"/>
      <c r="G36" s="583"/>
      <c r="H36" s="584"/>
      <c r="I36" s="936" t="s">
        <v>532</v>
      </c>
      <c r="J36" s="937"/>
      <c r="K36" s="937"/>
      <c r="L36" s="937"/>
      <c r="M36" s="937"/>
      <c r="N36" s="938">
        <f>様式１!L18</f>
        <v>0</v>
      </c>
      <c r="O36" s="938"/>
      <c r="P36" s="938"/>
      <c r="Q36" s="535" t="s">
        <v>10</v>
      </c>
      <c r="R36" s="535"/>
      <c r="S36" s="938">
        <f>様式１!S18</f>
        <v>0</v>
      </c>
      <c r="T36" s="938"/>
      <c r="U36" s="938"/>
      <c r="V36" s="535" t="s">
        <v>11</v>
      </c>
      <c r="W36" s="535"/>
      <c r="X36" s="938">
        <f>様式１!X18</f>
        <v>0</v>
      </c>
      <c r="Y36" s="938"/>
      <c r="Z36" s="938"/>
      <c r="AA36" s="535" t="s">
        <v>12</v>
      </c>
      <c r="AB36" s="535"/>
      <c r="AC36" s="932" t="s">
        <v>13</v>
      </c>
      <c r="AD36" s="932"/>
      <c r="AE36" s="932"/>
      <c r="AF36" s="932"/>
      <c r="AG36" s="932"/>
      <c r="AH36" s="932"/>
      <c r="AI36" s="932"/>
      <c r="AJ36" s="582"/>
      <c r="AK36" s="933">
        <f>様式１!AK18</f>
        <v>0</v>
      </c>
      <c r="AL36" s="934"/>
      <c r="AM36" s="934"/>
      <c r="AN36" s="934"/>
      <c r="AO36" s="934"/>
      <c r="AP36" s="934"/>
      <c r="AQ36" s="934"/>
      <c r="AR36" s="934"/>
      <c r="AS36" s="934"/>
      <c r="AT36" s="934"/>
      <c r="AU36" s="934"/>
      <c r="AV36" s="934"/>
      <c r="AW36" s="934"/>
      <c r="AX36" s="934"/>
      <c r="AY36" s="934"/>
      <c r="AZ36" s="934"/>
      <c r="BA36" s="934"/>
      <c r="BB36" s="934"/>
      <c r="BC36" s="935"/>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T36" s="342"/>
      <c r="DU36" s="342"/>
      <c r="DV36" s="342"/>
      <c r="DW36" s="342"/>
      <c r="DX36" s="342"/>
      <c r="DY36" s="342"/>
      <c r="DZ36" s="342"/>
      <c r="EA36" s="342"/>
      <c r="EB36" s="342"/>
      <c r="EC36" s="342"/>
      <c r="ED36" s="342"/>
      <c r="EE36" s="342"/>
      <c r="EF36" s="342"/>
      <c r="EG36" s="342" t="s">
        <v>547</v>
      </c>
      <c r="EH36" s="342" t="s">
        <v>548</v>
      </c>
      <c r="EI36" s="342"/>
      <c r="EJ36" s="342" t="s">
        <v>549</v>
      </c>
      <c r="EK36" s="342"/>
      <c r="EL36" s="342" t="s">
        <v>550</v>
      </c>
    </row>
    <row r="37" spans="2:142" ht="4.5" customHeight="1" outlineLevel="1">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DT37" s="342"/>
      <c r="DU37" s="342"/>
      <c r="DV37" s="342"/>
      <c r="DW37" s="342"/>
      <c r="DX37" s="342"/>
      <c r="DY37" s="342"/>
      <c r="DZ37" s="342"/>
      <c r="EA37" s="342"/>
      <c r="EB37" s="342"/>
      <c r="EC37" s="342"/>
      <c r="ED37" s="342"/>
      <c r="EE37" s="342"/>
      <c r="EF37" s="342"/>
      <c r="EG37" s="342"/>
      <c r="EH37" s="342"/>
      <c r="EI37" s="342"/>
      <c r="EJ37" s="342"/>
      <c r="EK37" s="342"/>
      <c r="EL37" s="342"/>
    </row>
    <row r="38" spans="2:142" ht="17.45" customHeight="1" outlineLevel="1">
      <c r="B38" s="975" t="s">
        <v>14</v>
      </c>
      <c r="C38" s="523"/>
      <c r="D38" s="523"/>
      <c r="E38" s="523"/>
      <c r="F38" s="523"/>
      <c r="G38" s="523"/>
      <c r="H38" s="523"/>
      <c r="I38" s="523"/>
      <c r="J38" s="523"/>
      <c r="K38" s="523"/>
      <c r="L38" s="523"/>
      <c r="M38" s="523"/>
      <c r="N38" s="523"/>
      <c r="O38" s="523"/>
      <c r="P38" s="523"/>
      <c r="Q38" s="523"/>
      <c r="R38" s="523"/>
      <c r="S38" s="523"/>
      <c r="T38" s="523"/>
      <c r="U38" s="523"/>
      <c r="V38" s="523"/>
      <c r="W38" s="523"/>
      <c r="X38" s="523"/>
      <c r="Y38" s="523"/>
      <c r="Z38" s="523"/>
      <c r="AA38" s="523"/>
      <c r="AB38" s="523"/>
      <c r="AC38" s="523"/>
      <c r="AD38" s="523"/>
      <c r="AE38" s="523"/>
      <c r="AF38" s="523"/>
      <c r="AG38" s="523"/>
      <c r="AH38" s="523"/>
      <c r="AI38" s="523"/>
      <c r="AJ38" s="523"/>
      <c r="AK38" s="523"/>
      <c r="AL38" s="523"/>
      <c r="AM38" s="523"/>
      <c r="AN38" s="523"/>
      <c r="AO38" s="523"/>
      <c r="AP38" s="523"/>
      <c r="AQ38" s="523"/>
      <c r="AR38" s="523"/>
      <c r="AS38" s="523"/>
      <c r="AT38" s="523"/>
      <c r="AU38" s="523"/>
      <c r="AV38" s="523"/>
      <c r="AW38" s="523"/>
      <c r="AX38" s="523"/>
      <c r="AY38" s="523"/>
      <c r="AZ38" s="523"/>
      <c r="BA38" s="523"/>
      <c r="BB38" s="523"/>
      <c r="BC38" s="976"/>
      <c r="DT38" s="342"/>
      <c r="DU38" s="342"/>
      <c r="DV38" s="342"/>
      <c r="DW38" s="342"/>
      <c r="DX38" s="342"/>
      <c r="DY38" s="342"/>
      <c r="DZ38" s="342"/>
      <c r="EA38" s="342"/>
      <c r="EB38" s="342"/>
      <c r="EC38" s="951">
        <v>0</v>
      </c>
      <c r="ED38" s="951"/>
      <c r="EE38" s="951"/>
      <c r="EF38" s="342" t="s">
        <v>551</v>
      </c>
      <c r="EG38" s="342"/>
      <c r="EH38" s="342"/>
      <c r="EI38" s="342"/>
      <c r="EJ38" s="342"/>
      <c r="EK38" s="342"/>
      <c r="EL38" s="342"/>
    </row>
    <row r="39" spans="2:142" ht="32.450000000000003" customHeight="1" outlineLevel="1">
      <c r="B39" s="977" t="str">
        <f>IF(様式１!B21="","",様式１!B21)</f>
        <v/>
      </c>
      <c r="C39" s="978"/>
      <c r="D39" s="978"/>
      <c r="E39" s="978"/>
      <c r="F39" s="978"/>
      <c r="G39" s="978"/>
      <c r="H39" s="978"/>
      <c r="I39" s="978"/>
      <c r="J39" s="978"/>
      <c r="K39" s="978"/>
      <c r="L39" s="978"/>
      <c r="M39" s="978"/>
      <c r="N39" s="978"/>
      <c r="O39" s="978"/>
      <c r="P39" s="978"/>
      <c r="Q39" s="978"/>
      <c r="R39" s="978"/>
      <c r="S39" s="978"/>
      <c r="T39" s="979"/>
      <c r="U39" s="980"/>
      <c r="V39" s="980"/>
      <c r="W39" s="980"/>
      <c r="X39" s="980"/>
      <c r="Y39" s="980"/>
      <c r="Z39" s="980"/>
      <c r="AA39" s="980"/>
      <c r="AB39" s="980"/>
      <c r="AC39" s="980"/>
      <c r="AD39" s="980"/>
      <c r="AE39" s="980"/>
      <c r="AF39" s="980"/>
      <c r="AG39" s="980"/>
      <c r="AH39" s="980"/>
      <c r="AI39" s="980"/>
      <c r="AJ39" s="980"/>
      <c r="AK39" s="980"/>
      <c r="AL39" s="980"/>
      <c r="AM39" s="980"/>
      <c r="AN39" s="980"/>
      <c r="AO39" s="980"/>
      <c r="AP39" s="980"/>
      <c r="AQ39" s="980"/>
      <c r="AR39" s="980"/>
      <c r="AS39" s="980"/>
      <c r="AT39" s="980"/>
      <c r="AU39" s="980"/>
      <c r="AV39" s="980"/>
      <c r="AW39" s="980"/>
      <c r="AX39" s="980"/>
      <c r="AY39" s="980"/>
      <c r="AZ39" s="980"/>
      <c r="BA39" s="980"/>
      <c r="BB39" s="980"/>
      <c r="BC39" s="981"/>
      <c r="DT39" s="337"/>
      <c r="DU39" s="337"/>
      <c r="DV39" s="337"/>
      <c r="DW39" s="337"/>
      <c r="DX39" s="337"/>
      <c r="DY39" s="337"/>
      <c r="DZ39" s="337"/>
      <c r="EA39" s="337"/>
      <c r="EB39" s="337"/>
      <c r="EC39" s="337"/>
      <c r="ED39" s="337"/>
      <c r="EE39" s="337"/>
      <c r="EF39" s="337"/>
      <c r="EG39" s="337"/>
      <c r="EH39" s="340"/>
      <c r="EI39" s="337"/>
      <c r="EJ39" s="337"/>
      <c r="EK39" s="337"/>
      <c r="EL39" s="337"/>
    </row>
    <row r="40" spans="2:142" ht="8.25" customHeight="1" outlineLevel="1">
      <c r="DT40" s="337"/>
      <c r="DU40" s="337"/>
      <c r="DV40" s="337"/>
      <c r="DW40" s="337"/>
      <c r="DX40" s="337"/>
      <c r="DY40" s="337"/>
      <c r="DZ40" s="337"/>
      <c r="EA40" s="337"/>
      <c r="EB40" s="337"/>
      <c r="EC40" s="337"/>
      <c r="ED40" s="337"/>
      <c r="EE40" s="337"/>
      <c r="EF40" s="337"/>
      <c r="EG40" s="342"/>
      <c r="EH40" s="337"/>
      <c r="EI40" s="337"/>
      <c r="EJ40" s="337"/>
      <c r="EK40" s="337"/>
      <c r="EL40" s="356"/>
    </row>
    <row r="41" spans="2:142" ht="18" customHeight="1" outlineLevel="1" thickBot="1">
      <c r="B41" t="s">
        <v>214</v>
      </c>
      <c r="DT41" s="2"/>
      <c r="DU41" s="2"/>
      <c r="DV41" s="2"/>
      <c r="DW41" s="2"/>
      <c r="DX41" s="2"/>
      <c r="DY41" s="2"/>
      <c r="DZ41" s="2"/>
      <c r="EA41" s="2"/>
      <c r="EB41" s="2"/>
      <c r="EC41" s="2"/>
      <c r="ED41" s="2"/>
      <c r="EE41" s="2"/>
      <c r="EF41" s="2"/>
      <c r="EG41" s="2"/>
      <c r="EH41" s="2"/>
      <c r="EI41" s="2"/>
      <c r="EJ41" s="2"/>
      <c r="EK41" s="2"/>
      <c r="EL41" s="2"/>
    </row>
    <row r="42" spans="2:142" ht="25.15" customHeight="1" outlineLevel="1">
      <c r="B42" s="1006"/>
      <c r="C42" s="1007"/>
      <c r="D42" s="1007"/>
      <c r="E42" s="1007"/>
      <c r="F42" s="1007"/>
      <c r="G42" s="1007"/>
      <c r="H42" s="1007"/>
      <c r="I42" s="1007"/>
      <c r="J42" s="1008"/>
      <c r="K42" s="983" t="s">
        <v>215</v>
      </c>
      <c r="L42" s="945"/>
      <c r="M42" s="945"/>
      <c r="N42" s="945"/>
      <c r="O42" s="945"/>
      <c r="P42" s="945"/>
      <c r="Q42" s="945"/>
      <c r="R42" s="945"/>
      <c r="S42" s="945"/>
      <c r="T42" s="945"/>
      <c r="U42" s="945"/>
      <c r="V42" s="945"/>
      <c r="W42" s="945"/>
      <c r="X42" s="945"/>
      <c r="Y42" s="984"/>
      <c r="Z42" s="983" t="s">
        <v>79</v>
      </c>
      <c r="AA42" s="945"/>
      <c r="AB42" s="945"/>
      <c r="AC42" s="945"/>
      <c r="AD42" s="945"/>
      <c r="AE42" s="945"/>
      <c r="AF42" s="945"/>
      <c r="AG42" s="945"/>
      <c r="AH42" s="945"/>
      <c r="AI42" s="945"/>
      <c r="AJ42" s="945"/>
      <c r="AK42" s="945"/>
      <c r="AL42" s="945"/>
      <c r="AM42" s="945"/>
      <c r="AN42" s="984"/>
      <c r="AO42" s="983" t="s">
        <v>216</v>
      </c>
      <c r="AP42" s="945"/>
      <c r="AQ42" s="945"/>
      <c r="AR42" s="945"/>
      <c r="AS42" s="945"/>
      <c r="AT42" s="945"/>
      <c r="AU42" s="945"/>
      <c r="AV42" s="945"/>
      <c r="AW42" s="945"/>
      <c r="AX42" s="945"/>
      <c r="AY42" s="945"/>
      <c r="AZ42" s="945"/>
      <c r="BA42" s="945"/>
      <c r="BB42" s="945"/>
      <c r="BC42" s="984"/>
      <c r="DT42" s="339"/>
      <c r="DU42" s="337"/>
      <c r="DV42" s="337"/>
      <c r="DW42" s="337"/>
      <c r="DX42" s="337"/>
      <c r="DY42" s="337"/>
      <c r="DZ42" s="337"/>
      <c r="EA42" s="337"/>
      <c r="EB42" s="337"/>
      <c r="EC42" s="337"/>
      <c r="ED42" s="337"/>
      <c r="EE42" s="337"/>
      <c r="EF42" s="337"/>
      <c r="EG42" s="337"/>
      <c r="EH42" s="337"/>
      <c r="EI42" s="337"/>
      <c r="EJ42" s="337"/>
      <c r="EK42" s="337"/>
      <c r="EL42" s="337"/>
    </row>
    <row r="43" spans="2:142" ht="25.15" customHeight="1" outlineLevel="1" thickBot="1">
      <c r="B43" s="1009"/>
      <c r="C43" s="1010"/>
      <c r="D43" s="1010"/>
      <c r="E43" s="1010"/>
      <c r="F43" s="1010"/>
      <c r="G43" s="1010"/>
      <c r="H43" s="1010"/>
      <c r="I43" s="1010"/>
      <c r="J43" s="1011"/>
      <c r="K43" s="939" t="s">
        <v>218</v>
      </c>
      <c r="L43" s="940"/>
      <c r="M43" s="940"/>
      <c r="N43" s="940" t="s">
        <v>219</v>
      </c>
      <c r="O43" s="940"/>
      <c r="P43" s="940"/>
      <c r="Q43" s="940" t="s">
        <v>220</v>
      </c>
      <c r="R43" s="940"/>
      <c r="S43" s="940"/>
      <c r="T43" s="941" t="s">
        <v>59</v>
      </c>
      <c r="U43" s="941"/>
      <c r="V43" s="941"/>
      <c r="W43" s="941"/>
      <c r="X43" s="941"/>
      <c r="Y43" s="942"/>
      <c r="Z43" s="939" t="s">
        <v>225</v>
      </c>
      <c r="AA43" s="940"/>
      <c r="AB43" s="940"/>
      <c r="AC43" s="940" t="s">
        <v>104</v>
      </c>
      <c r="AD43" s="940"/>
      <c r="AE43" s="940"/>
      <c r="AF43" s="940" t="s">
        <v>105</v>
      </c>
      <c r="AG43" s="940"/>
      <c r="AH43" s="940"/>
      <c r="AI43" s="941" t="s">
        <v>59</v>
      </c>
      <c r="AJ43" s="941"/>
      <c r="AK43" s="941"/>
      <c r="AL43" s="941"/>
      <c r="AM43" s="941"/>
      <c r="AN43" s="942"/>
      <c r="AO43" s="939" t="s">
        <v>225</v>
      </c>
      <c r="AP43" s="940"/>
      <c r="AQ43" s="940"/>
      <c r="AR43" s="940" t="s">
        <v>104</v>
      </c>
      <c r="AS43" s="940"/>
      <c r="AT43" s="940"/>
      <c r="AU43" s="940" t="s">
        <v>105</v>
      </c>
      <c r="AV43" s="940"/>
      <c r="AW43" s="940"/>
      <c r="AX43" s="941" t="s">
        <v>59</v>
      </c>
      <c r="AY43" s="941"/>
      <c r="AZ43" s="941"/>
      <c r="BA43" s="941"/>
      <c r="BB43" s="941"/>
      <c r="BC43" s="942"/>
      <c r="DT43" s="337"/>
      <c r="DU43" s="337"/>
      <c r="DV43" s="337"/>
      <c r="DW43" s="337"/>
      <c r="DX43" s="337"/>
      <c r="DY43" s="337"/>
      <c r="DZ43" s="337"/>
      <c r="EA43" s="337"/>
      <c r="EB43" s="337"/>
      <c r="EC43" s="337"/>
      <c r="ED43" s="337"/>
      <c r="EE43" s="337"/>
      <c r="EF43" s="337"/>
      <c r="EG43" s="337"/>
      <c r="EH43" s="337"/>
      <c r="EI43" s="337"/>
      <c r="EJ43" s="337"/>
      <c r="EK43" s="337"/>
      <c r="EL43" s="337"/>
    </row>
    <row r="44" spans="2:142" ht="19.899999999999999" customHeight="1" outlineLevel="1">
      <c r="B44" s="926" t="str">
        <f>IF(B46=$B$39,"評価対象","")</f>
        <v/>
      </c>
      <c r="C44" s="927"/>
      <c r="D44" s="927"/>
      <c r="E44" s="927"/>
      <c r="F44" s="928"/>
      <c r="G44" s="944" t="s">
        <v>54</v>
      </c>
      <c r="H44" s="944"/>
      <c r="I44" s="944"/>
      <c r="J44" s="946"/>
      <c r="K44" s="989"/>
      <c r="L44" s="990"/>
      <c r="M44" s="990"/>
      <c r="N44" s="944">
        <f>様式１!BQ101</f>
        <v>2</v>
      </c>
      <c r="O44" s="944"/>
      <c r="P44" s="944"/>
      <c r="Q44" s="944">
        <f>様式１!BR101</f>
        <v>1</v>
      </c>
      <c r="R44" s="944"/>
      <c r="S44" s="944"/>
      <c r="T44" s="991" t="str">
        <f>様式１!BP103</f>
        <v>未達</v>
      </c>
      <c r="U44" s="863"/>
      <c r="V44" s="863"/>
      <c r="W44" s="863"/>
      <c r="X44" s="863"/>
      <c r="Y44" s="992"/>
      <c r="Z44" s="943">
        <f>様式１!$CF$74</f>
        <v>36</v>
      </c>
      <c r="AA44" s="944"/>
      <c r="AB44" s="944"/>
      <c r="AC44" s="945"/>
      <c r="AD44" s="945"/>
      <c r="AE44" s="945"/>
      <c r="AF44" s="945"/>
      <c r="AG44" s="945"/>
      <c r="AH44" s="945"/>
      <c r="AI44" s="985"/>
      <c r="AJ44" s="985"/>
      <c r="AK44" s="985"/>
      <c r="AL44" s="985"/>
      <c r="AM44" s="985"/>
      <c r="AN44" s="986"/>
      <c r="AO44" s="983"/>
      <c r="AP44" s="945"/>
      <c r="AQ44" s="945"/>
      <c r="AR44" s="944"/>
      <c r="AS44" s="944"/>
      <c r="AT44" s="944"/>
      <c r="AU44" s="944"/>
      <c r="AV44" s="944"/>
      <c r="AW44" s="944"/>
      <c r="AX44" s="985"/>
      <c r="AY44" s="985"/>
      <c r="AZ44" s="985"/>
      <c r="BA44" s="985"/>
      <c r="BB44" s="985"/>
      <c r="BC44" s="986"/>
      <c r="DT44" s="337"/>
      <c r="DU44" s="337"/>
      <c r="DV44" s="337"/>
      <c r="DW44" s="337"/>
      <c r="DX44" s="337"/>
      <c r="DY44" s="337"/>
      <c r="DZ44" s="337"/>
      <c r="EA44" s="337"/>
      <c r="EB44" s="337"/>
      <c r="EC44" s="337"/>
      <c r="ED44" s="337"/>
      <c r="EE44" s="337"/>
      <c r="EF44" s="337"/>
      <c r="EG44" s="337"/>
      <c r="EH44" s="337"/>
      <c r="EI44" s="337"/>
      <c r="EJ44" s="337"/>
      <c r="EK44" s="337"/>
      <c r="EL44" s="337"/>
    </row>
    <row r="45" spans="2:142" ht="19.899999999999999" customHeight="1" outlineLevel="1">
      <c r="B45" s="929"/>
      <c r="C45" s="930"/>
      <c r="D45" s="930"/>
      <c r="E45" s="930"/>
      <c r="F45" s="931"/>
      <c r="G45" s="956" t="s">
        <v>217</v>
      </c>
      <c r="H45" s="956"/>
      <c r="I45" s="956"/>
      <c r="J45" s="957"/>
      <c r="K45" s="968"/>
      <c r="L45" s="955"/>
      <c r="M45" s="955"/>
      <c r="N45" s="956">
        <f>様式１!BQ99</f>
        <v>0</v>
      </c>
      <c r="O45" s="956"/>
      <c r="P45" s="956"/>
      <c r="Q45" s="956">
        <f>様式１!BR99</f>
        <v>0</v>
      </c>
      <c r="R45" s="956"/>
      <c r="S45" s="956"/>
      <c r="T45" s="993"/>
      <c r="U45" s="854"/>
      <c r="V45" s="854"/>
      <c r="W45" s="854"/>
      <c r="X45" s="854"/>
      <c r="Y45" s="994"/>
      <c r="Z45" s="958">
        <f>様式１!$BH$33</f>
        <v>0</v>
      </c>
      <c r="AA45" s="956"/>
      <c r="AB45" s="956"/>
      <c r="AC45" s="956"/>
      <c r="AD45" s="956"/>
      <c r="AE45" s="956"/>
      <c r="AF45" s="956"/>
      <c r="AG45" s="956"/>
      <c r="AH45" s="956"/>
      <c r="AI45" s="987"/>
      <c r="AJ45" s="987"/>
      <c r="AK45" s="987"/>
      <c r="AL45" s="987"/>
      <c r="AM45" s="987"/>
      <c r="AN45" s="988"/>
      <c r="AO45" s="958"/>
      <c r="AP45" s="956"/>
      <c r="AQ45" s="956"/>
      <c r="AR45" s="956"/>
      <c r="AS45" s="956"/>
      <c r="AT45" s="956"/>
      <c r="AU45" s="956"/>
      <c r="AV45" s="956"/>
      <c r="AW45" s="956"/>
      <c r="AX45" s="987"/>
      <c r="AY45" s="987"/>
      <c r="AZ45" s="987"/>
      <c r="BA45" s="987"/>
      <c r="BB45" s="987"/>
      <c r="BC45" s="988"/>
      <c r="DT45" s="2"/>
      <c r="DU45" s="2"/>
      <c r="DV45" s="2"/>
      <c r="DW45" s="2"/>
      <c r="DX45" s="2"/>
      <c r="DY45" s="2"/>
      <c r="DZ45" s="2"/>
      <c r="EA45" s="2"/>
      <c r="EB45" s="2"/>
      <c r="EC45" s="337"/>
      <c r="ED45" s="337"/>
      <c r="EE45" s="337"/>
      <c r="EF45" s="337"/>
      <c r="EG45" s="337"/>
      <c r="EH45" s="337"/>
      <c r="EI45" s="337"/>
      <c r="EJ45" s="337"/>
      <c r="EK45" s="337"/>
      <c r="EL45" s="337"/>
    </row>
    <row r="46" spans="2:142" ht="30" customHeight="1" outlineLevel="1" thickBot="1">
      <c r="B46" s="1056" t="s">
        <v>15</v>
      </c>
      <c r="C46" s="1057"/>
      <c r="D46" s="1057"/>
      <c r="E46" s="1057"/>
      <c r="F46" s="1057"/>
      <c r="G46" s="1057"/>
      <c r="H46" s="1057"/>
      <c r="I46" s="1057"/>
      <c r="J46" s="1058"/>
      <c r="K46" s="962"/>
      <c r="L46" s="963"/>
      <c r="M46" s="964"/>
      <c r="N46" s="965" t="str">
        <f t="shared" ref="N46" si="0">IF(N44&lt;=N45,"〇","×")</f>
        <v>×</v>
      </c>
      <c r="O46" s="966"/>
      <c r="P46" s="967"/>
      <c r="Q46" s="965" t="str">
        <f t="shared" ref="Q46" si="1">IF(Q44&lt;=Q45,"〇","×")</f>
        <v>×</v>
      </c>
      <c r="R46" s="966"/>
      <c r="S46" s="967"/>
      <c r="T46" s="959" t="str">
        <f>IF(AND(N46="〇",Q46="〇"),"〇","×")</f>
        <v>×</v>
      </c>
      <c r="U46" s="960"/>
      <c r="V46" s="960"/>
      <c r="W46" s="960"/>
      <c r="X46" s="960"/>
      <c r="Y46" s="961"/>
      <c r="Z46" s="939" t="str">
        <f>様式１!$BL$33</f>
        <v/>
      </c>
      <c r="AA46" s="940"/>
      <c r="AB46" s="940"/>
      <c r="AC46" s="940"/>
      <c r="AD46" s="940"/>
      <c r="AE46" s="940"/>
      <c r="AF46" s="940"/>
      <c r="AG46" s="940"/>
      <c r="AH46" s="940"/>
      <c r="AI46" s="959" t="str">
        <f>Z46</f>
        <v/>
      </c>
      <c r="AJ46" s="960"/>
      <c r="AK46" s="960"/>
      <c r="AL46" s="960"/>
      <c r="AM46" s="960"/>
      <c r="AN46" s="961"/>
      <c r="AO46" s="939"/>
      <c r="AP46" s="940"/>
      <c r="AQ46" s="940"/>
      <c r="AR46" s="940"/>
      <c r="AS46" s="940"/>
      <c r="AT46" s="940"/>
      <c r="AU46" s="940"/>
      <c r="AV46" s="940"/>
      <c r="AW46" s="940"/>
      <c r="AX46" s="959"/>
      <c r="AY46" s="960"/>
      <c r="AZ46" s="960"/>
      <c r="BA46" s="960"/>
      <c r="BB46" s="960"/>
      <c r="BC46" s="961"/>
      <c r="EC46" s="337"/>
      <c r="ED46" s="337"/>
      <c r="EE46" s="337"/>
      <c r="EF46" s="337"/>
      <c r="EG46" s="337"/>
      <c r="EH46" s="337"/>
      <c r="EI46" s="337"/>
      <c r="EJ46" s="337"/>
      <c r="EK46" s="337"/>
      <c r="EL46" s="337"/>
    </row>
    <row r="47" spans="2:142" ht="19.899999999999999" customHeight="1" outlineLevel="1">
      <c r="B47" s="926" t="str">
        <f>IF(B49=$B$39,"評価対象","")</f>
        <v/>
      </c>
      <c r="C47" s="927"/>
      <c r="D47" s="927"/>
      <c r="E47" s="927"/>
      <c r="F47" s="928"/>
      <c r="G47" s="944" t="s">
        <v>54</v>
      </c>
      <c r="H47" s="944"/>
      <c r="I47" s="944"/>
      <c r="J47" s="946"/>
      <c r="K47" s="943">
        <f>様式１!BT101</f>
        <v>1</v>
      </c>
      <c r="L47" s="944"/>
      <c r="M47" s="944"/>
      <c r="N47" s="944">
        <f>様式１!BU101</f>
        <v>2</v>
      </c>
      <c r="O47" s="944"/>
      <c r="P47" s="944"/>
      <c r="Q47" s="944">
        <f>様式１!BV101</f>
        <v>3</v>
      </c>
      <c r="R47" s="944"/>
      <c r="S47" s="944"/>
      <c r="T47" s="985" t="str">
        <f>様式１!BS103</f>
        <v>未達</v>
      </c>
      <c r="U47" s="985"/>
      <c r="V47" s="985"/>
      <c r="W47" s="985"/>
      <c r="X47" s="985"/>
      <c r="Y47" s="986"/>
      <c r="Z47" s="943">
        <f>様式１!$CF$75</f>
        <v>96</v>
      </c>
      <c r="AA47" s="944"/>
      <c r="AB47" s="944"/>
      <c r="AC47" s="944"/>
      <c r="AD47" s="944"/>
      <c r="AE47" s="944"/>
      <c r="AF47" s="944"/>
      <c r="AG47" s="944"/>
      <c r="AH47" s="944"/>
      <c r="AI47" s="985"/>
      <c r="AJ47" s="985"/>
      <c r="AK47" s="985"/>
      <c r="AL47" s="985"/>
      <c r="AM47" s="985"/>
      <c r="AN47" s="986"/>
      <c r="AO47" s="943"/>
      <c r="AP47" s="944"/>
      <c r="AQ47" s="944"/>
      <c r="AR47" s="944">
        <f>様式１!$CG$75</f>
        <v>24</v>
      </c>
      <c r="AS47" s="944"/>
      <c r="AT47" s="944"/>
      <c r="AU47" s="944">
        <f>様式１!$CH$75</f>
        <v>24</v>
      </c>
      <c r="AV47" s="944"/>
      <c r="AW47" s="944"/>
      <c r="AX47" s="985"/>
      <c r="AY47" s="985"/>
      <c r="AZ47" s="985"/>
      <c r="BA47" s="985"/>
      <c r="BB47" s="985"/>
      <c r="BC47" s="986"/>
    </row>
    <row r="48" spans="2:142" ht="19.899999999999999" customHeight="1" outlineLevel="1">
      <c r="B48" s="929"/>
      <c r="C48" s="930"/>
      <c r="D48" s="930"/>
      <c r="E48" s="930"/>
      <c r="F48" s="931"/>
      <c r="G48" s="956" t="s">
        <v>217</v>
      </c>
      <c r="H48" s="956"/>
      <c r="I48" s="956"/>
      <c r="J48" s="957"/>
      <c r="K48" s="958">
        <f>様式１!BT99</f>
        <v>0</v>
      </c>
      <c r="L48" s="956"/>
      <c r="M48" s="956"/>
      <c r="N48" s="956">
        <f>様式１!BU99</f>
        <v>0</v>
      </c>
      <c r="O48" s="956"/>
      <c r="P48" s="956"/>
      <c r="Q48" s="956">
        <f>様式１!BV99</f>
        <v>0</v>
      </c>
      <c r="R48" s="956"/>
      <c r="S48" s="956"/>
      <c r="T48" s="987"/>
      <c r="U48" s="987"/>
      <c r="V48" s="987"/>
      <c r="W48" s="987"/>
      <c r="X48" s="987"/>
      <c r="Y48" s="988"/>
      <c r="Z48" s="958">
        <f>様式１!$BH$33</f>
        <v>0</v>
      </c>
      <c r="AA48" s="956"/>
      <c r="AB48" s="956"/>
      <c r="AC48" s="956"/>
      <c r="AD48" s="956"/>
      <c r="AE48" s="956"/>
      <c r="AF48" s="956"/>
      <c r="AG48" s="956"/>
      <c r="AH48" s="956"/>
      <c r="AI48" s="987"/>
      <c r="AJ48" s="987"/>
      <c r="AK48" s="987"/>
      <c r="AL48" s="987"/>
      <c r="AM48" s="987"/>
      <c r="AN48" s="988"/>
      <c r="AO48" s="958"/>
      <c r="AP48" s="956"/>
      <c r="AQ48" s="956"/>
      <c r="AR48" s="956">
        <f>様式１!$BH$37</f>
        <v>0</v>
      </c>
      <c r="AS48" s="956"/>
      <c r="AT48" s="956"/>
      <c r="AU48" s="956">
        <f>様式１!$BH$41</f>
        <v>0</v>
      </c>
      <c r="AV48" s="956"/>
      <c r="AW48" s="956"/>
      <c r="AX48" s="987"/>
      <c r="AY48" s="987"/>
      <c r="AZ48" s="987"/>
      <c r="BA48" s="987"/>
      <c r="BB48" s="987"/>
      <c r="BC48" s="988"/>
    </row>
    <row r="49" spans="2:142" ht="30" customHeight="1" outlineLevel="1" thickBot="1">
      <c r="B49" s="1056" t="s">
        <v>18</v>
      </c>
      <c r="C49" s="1057"/>
      <c r="D49" s="1057"/>
      <c r="E49" s="1057"/>
      <c r="F49" s="1057"/>
      <c r="G49" s="1057"/>
      <c r="H49" s="1057"/>
      <c r="I49" s="1057"/>
      <c r="J49" s="1058"/>
      <c r="K49" s="982" t="str">
        <f>IF(K47&lt;=K48,"〇","×")</f>
        <v>×</v>
      </c>
      <c r="L49" s="966"/>
      <c r="M49" s="967"/>
      <c r="N49" s="965" t="str">
        <f t="shared" ref="N49" si="2">IF(N47&lt;=N48,"〇","×")</f>
        <v>×</v>
      </c>
      <c r="O49" s="966"/>
      <c r="P49" s="967"/>
      <c r="Q49" s="965" t="str">
        <f t="shared" ref="Q49" si="3">IF(Q47&lt;=Q48,"〇","×")</f>
        <v>×</v>
      </c>
      <c r="R49" s="966"/>
      <c r="S49" s="967"/>
      <c r="T49" s="959" t="str">
        <f>IF(K49="〇","〇",IF(AND(N49="〇",Q49="〇"),"〇","×"))</f>
        <v>×</v>
      </c>
      <c r="U49" s="960"/>
      <c r="V49" s="960"/>
      <c r="W49" s="960"/>
      <c r="X49" s="960"/>
      <c r="Y49" s="961"/>
      <c r="Z49" s="939" t="str">
        <f>様式１!$BL$33</f>
        <v/>
      </c>
      <c r="AA49" s="940"/>
      <c r="AB49" s="940"/>
      <c r="AC49" s="940"/>
      <c r="AD49" s="940"/>
      <c r="AE49" s="940"/>
      <c r="AF49" s="940"/>
      <c r="AG49" s="940"/>
      <c r="AH49" s="940"/>
      <c r="AI49" s="959" t="str">
        <f>Z49</f>
        <v/>
      </c>
      <c r="AJ49" s="960"/>
      <c r="AK49" s="960"/>
      <c r="AL49" s="960"/>
      <c r="AM49" s="960"/>
      <c r="AN49" s="961"/>
      <c r="AO49" s="939"/>
      <c r="AP49" s="940"/>
      <c r="AQ49" s="940"/>
      <c r="AR49" s="940" t="str">
        <f>様式１!$BL$37</f>
        <v/>
      </c>
      <c r="AS49" s="940"/>
      <c r="AT49" s="940"/>
      <c r="AU49" s="1063"/>
      <c r="AV49" s="1063"/>
      <c r="AW49" s="1063"/>
      <c r="AX49" s="959" t="str">
        <f>AR49</f>
        <v/>
      </c>
      <c r="AY49" s="960"/>
      <c r="AZ49" s="960"/>
      <c r="BA49" s="960"/>
      <c r="BB49" s="960"/>
      <c r="BC49" s="961"/>
    </row>
    <row r="50" spans="2:142" ht="19.899999999999999" customHeight="1" outlineLevel="1">
      <c r="B50" s="1050" t="str">
        <f>IF(B52=$B$39,"評価対象","")</f>
        <v/>
      </c>
      <c r="C50" s="1051"/>
      <c r="D50" s="1051"/>
      <c r="E50" s="1051"/>
      <c r="F50" s="1052"/>
      <c r="G50" s="944" t="s">
        <v>54</v>
      </c>
      <c r="H50" s="944"/>
      <c r="I50" s="944"/>
      <c r="J50" s="946"/>
      <c r="K50" s="943">
        <f>様式１!BX101</f>
        <v>1</v>
      </c>
      <c r="L50" s="944"/>
      <c r="M50" s="944"/>
      <c r="N50" s="990"/>
      <c r="O50" s="990"/>
      <c r="P50" s="990"/>
      <c r="Q50" s="990"/>
      <c r="R50" s="990"/>
      <c r="S50" s="990"/>
      <c r="T50" s="985" t="str">
        <f>様式１!BW103</f>
        <v/>
      </c>
      <c r="U50" s="985"/>
      <c r="V50" s="985"/>
      <c r="W50" s="985"/>
      <c r="X50" s="985"/>
      <c r="Y50" s="986"/>
      <c r="Z50" s="943">
        <f>様式１!$CF$76</f>
        <v>144</v>
      </c>
      <c r="AA50" s="944"/>
      <c r="AB50" s="944"/>
      <c r="AC50" s="944"/>
      <c r="AD50" s="944"/>
      <c r="AE50" s="944"/>
      <c r="AF50" s="944"/>
      <c r="AG50" s="944"/>
      <c r="AH50" s="944"/>
      <c r="AI50" s="985"/>
      <c r="AJ50" s="985"/>
      <c r="AK50" s="985"/>
      <c r="AL50" s="985"/>
      <c r="AM50" s="985"/>
      <c r="AN50" s="986"/>
      <c r="AO50" s="943"/>
      <c r="AP50" s="944"/>
      <c r="AQ50" s="944"/>
      <c r="AR50" s="944">
        <f>様式１!$CG$76</f>
        <v>84</v>
      </c>
      <c r="AS50" s="944"/>
      <c r="AT50" s="944"/>
      <c r="AU50" s="944">
        <f>様式１!$CH$76</f>
        <v>0</v>
      </c>
      <c r="AV50" s="944"/>
      <c r="AW50" s="944"/>
      <c r="AX50" s="985"/>
      <c r="AY50" s="985"/>
      <c r="AZ50" s="985"/>
      <c r="BA50" s="985"/>
      <c r="BB50" s="985"/>
      <c r="BC50" s="986"/>
    </row>
    <row r="51" spans="2:142" s="144" customFormat="1" ht="19.899999999999999" customHeight="1" outlineLevel="1">
      <c r="B51" s="1053"/>
      <c r="C51" s="1054"/>
      <c r="D51" s="1054"/>
      <c r="E51" s="1054"/>
      <c r="F51" s="1055"/>
      <c r="G51" s="956" t="s">
        <v>217</v>
      </c>
      <c r="H51" s="956"/>
      <c r="I51" s="956"/>
      <c r="J51" s="957"/>
      <c r="K51" s="958">
        <f>様式１!BX99</f>
        <v>0</v>
      </c>
      <c r="L51" s="956"/>
      <c r="M51" s="956"/>
      <c r="N51" s="955"/>
      <c r="O51" s="955"/>
      <c r="P51" s="955"/>
      <c r="Q51" s="955"/>
      <c r="R51" s="955"/>
      <c r="S51" s="955"/>
      <c r="T51" s="987"/>
      <c r="U51" s="987"/>
      <c r="V51" s="987"/>
      <c r="W51" s="987"/>
      <c r="X51" s="987"/>
      <c r="Y51" s="988"/>
      <c r="Z51" s="958">
        <f>様式１!$BH$33</f>
        <v>0</v>
      </c>
      <c r="AA51" s="956"/>
      <c r="AB51" s="956"/>
      <c r="AC51" s="956"/>
      <c r="AD51" s="956"/>
      <c r="AE51" s="956"/>
      <c r="AF51" s="956"/>
      <c r="AG51" s="956"/>
      <c r="AH51" s="956"/>
      <c r="AI51" s="987"/>
      <c r="AJ51" s="987"/>
      <c r="AK51" s="987"/>
      <c r="AL51" s="987"/>
      <c r="AM51" s="987"/>
      <c r="AN51" s="988"/>
      <c r="AO51" s="958"/>
      <c r="AP51" s="956"/>
      <c r="AQ51" s="956"/>
      <c r="AR51" s="956">
        <f>様式１!$BH$37</f>
        <v>0</v>
      </c>
      <c r="AS51" s="956"/>
      <c r="AT51" s="956"/>
      <c r="AU51" s="956">
        <f>様式１!$BH$41</f>
        <v>0</v>
      </c>
      <c r="AV51" s="956"/>
      <c r="AW51" s="956"/>
      <c r="AX51" s="987"/>
      <c r="AY51" s="987"/>
      <c r="AZ51" s="987"/>
      <c r="BA51" s="987"/>
      <c r="BB51" s="987"/>
      <c r="BC51" s="988"/>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T51"/>
      <c r="DU51"/>
      <c r="DV51"/>
      <c r="DW51"/>
      <c r="DX51"/>
      <c r="DY51"/>
      <c r="DZ51"/>
      <c r="EA51"/>
      <c r="EB51"/>
      <c r="EC51"/>
      <c r="ED51"/>
      <c r="EE51"/>
      <c r="EF51"/>
      <c r="EG51"/>
      <c r="EH51"/>
      <c r="EI51"/>
      <c r="EJ51"/>
      <c r="EK51"/>
      <c r="EL51"/>
    </row>
    <row r="52" spans="2:142" s="144" customFormat="1" ht="30" customHeight="1" outlineLevel="1" thickBot="1">
      <c r="B52" s="1060" t="s">
        <v>19</v>
      </c>
      <c r="C52" s="1061"/>
      <c r="D52" s="1061"/>
      <c r="E52" s="1061"/>
      <c r="F52" s="1061"/>
      <c r="G52" s="1061"/>
      <c r="H52" s="1061"/>
      <c r="I52" s="1061"/>
      <c r="J52" s="1062"/>
      <c r="K52" s="982" t="str">
        <f>IF(K50&lt;=K51,"〇","×")</f>
        <v>×</v>
      </c>
      <c r="L52" s="966"/>
      <c r="M52" s="967"/>
      <c r="N52" s="1059"/>
      <c r="O52" s="963"/>
      <c r="P52" s="964"/>
      <c r="Q52" s="1059"/>
      <c r="R52" s="963"/>
      <c r="S52" s="964"/>
      <c r="T52" s="959" t="str">
        <f>IF(K52="〇","〇","×")</f>
        <v>×</v>
      </c>
      <c r="U52" s="960"/>
      <c r="V52" s="960"/>
      <c r="W52" s="960"/>
      <c r="X52" s="960"/>
      <c r="Y52" s="961"/>
      <c r="Z52" s="939" t="str">
        <f>様式１!$BL$33</f>
        <v/>
      </c>
      <c r="AA52" s="940"/>
      <c r="AB52" s="940"/>
      <c r="AC52" s="940"/>
      <c r="AD52" s="940"/>
      <c r="AE52" s="940"/>
      <c r="AF52" s="940"/>
      <c r="AG52" s="940"/>
      <c r="AH52" s="940"/>
      <c r="AI52" s="959" t="str">
        <f>Z52</f>
        <v/>
      </c>
      <c r="AJ52" s="960"/>
      <c r="AK52" s="960"/>
      <c r="AL52" s="960"/>
      <c r="AM52" s="960"/>
      <c r="AN52" s="961"/>
      <c r="AO52" s="939"/>
      <c r="AP52" s="940"/>
      <c r="AQ52" s="940"/>
      <c r="AR52" s="940" t="str">
        <f>様式１!$BL$37</f>
        <v/>
      </c>
      <c r="AS52" s="940"/>
      <c r="AT52" s="940"/>
      <c r="AU52" s="1063"/>
      <c r="AV52" s="1063"/>
      <c r="AW52" s="1063"/>
      <c r="AX52" s="1064" t="str">
        <f>AR52</f>
        <v/>
      </c>
      <c r="AY52" s="1065"/>
      <c r="AZ52" s="1065"/>
      <c r="BA52" s="1065"/>
      <c r="BB52" s="1065"/>
      <c r="BC52" s="1066"/>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T52"/>
      <c r="DU52"/>
      <c r="DV52"/>
      <c r="DW52"/>
      <c r="DX52"/>
      <c r="DY52"/>
      <c r="DZ52"/>
      <c r="EA52"/>
      <c r="EB52"/>
      <c r="EC52"/>
      <c r="ED52"/>
      <c r="EE52"/>
      <c r="EF52"/>
      <c r="EG52"/>
      <c r="EH52"/>
      <c r="EI52"/>
      <c r="EJ52"/>
      <c r="EK52"/>
      <c r="EL52"/>
    </row>
    <row r="53" spans="2:142" ht="11.45" customHeight="1"/>
    <row r="54" spans="2:142" ht="13.5" customHeight="1">
      <c r="B54" s="971" t="s">
        <v>70</v>
      </c>
      <c r="C54" s="971"/>
      <c r="D54" s="971"/>
      <c r="E54" s="971"/>
      <c r="F54" s="971"/>
      <c r="G54" s="971"/>
      <c r="H54" s="971"/>
      <c r="I54" s="971"/>
      <c r="J54" s="73"/>
      <c r="K54" s="73"/>
      <c r="L54" s="73"/>
      <c r="M54" s="73"/>
      <c r="N54" s="73"/>
      <c r="O54" s="73"/>
      <c r="P54" s="73"/>
      <c r="Q54" s="73"/>
      <c r="R54" s="73"/>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DL54" s="142"/>
      <c r="DM54" s="137"/>
      <c r="DN54" s="137"/>
      <c r="DO54" s="137"/>
      <c r="DP54" s="137"/>
      <c r="DQ54" s="137"/>
      <c r="DR54" s="137"/>
      <c r="DS54" s="137"/>
    </row>
    <row r="55" spans="2:142" s="2" customFormat="1" ht="30" customHeight="1">
      <c r="B55" s="756" t="s">
        <v>71</v>
      </c>
      <c r="C55" s="756"/>
      <c r="D55" s="756"/>
      <c r="E55" s="756"/>
      <c r="F55" s="756"/>
      <c r="G55" s="75" t="s">
        <v>72</v>
      </c>
      <c r="H55" s="970">
        <f>様式１!H45</f>
        <v>0</v>
      </c>
      <c r="I55" s="970"/>
      <c r="J55" s="970"/>
      <c r="K55" s="970"/>
      <c r="L55" s="970"/>
      <c r="M55" s="970"/>
      <c r="N55" s="970"/>
      <c r="O55" s="970"/>
      <c r="P55" s="970"/>
      <c r="Q55" s="970"/>
      <c r="R55" s="970"/>
      <c r="S55" s="970"/>
      <c r="T55" s="970"/>
      <c r="U55" s="970"/>
      <c r="V55" s="970"/>
      <c r="W55" s="970"/>
      <c r="X55" s="970"/>
      <c r="Y55" s="755" t="s">
        <v>73</v>
      </c>
      <c r="Z55" s="755"/>
      <c r="AA55" s="755"/>
      <c r="AB55" s="755"/>
      <c r="AC55" s="76"/>
      <c r="AD55" s="756" t="s">
        <v>74</v>
      </c>
      <c r="AE55" s="756"/>
      <c r="AF55" s="756"/>
      <c r="AG55" s="756"/>
      <c r="AH55" s="756"/>
      <c r="AI55" s="75" t="s">
        <v>72</v>
      </c>
      <c r="AJ55" s="970">
        <f>様式１!AJ45</f>
        <v>0</v>
      </c>
      <c r="AK55" s="970"/>
      <c r="AL55" s="970"/>
      <c r="AM55" s="970"/>
      <c r="AN55" s="970"/>
      <c r="AO55" s="970"/>
      <c r="AP55" s="970"/>
      <c r="AQ55" s="970"/>
      <c r="AR55" s="970"/>
      <c r="AS55" s="970"/>
      <c r="AT55" s="970"/>
      <c r="AU55" s="970"/>
      <c r="AV55" s="970"/>
      <c r="AW55" s="970"/>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L55" s="142"/>
      <c r="DM55" s="138"/>
      <c r="DN55" s="138"/>
      <c r="DO55" s="138"/>
      <c r="DP55" s="138"/>
      <c r="DQ55" s="138"/>
      <c r="DR55" s="138"/>
      <c r="DS55" s="138"/>
      <c r="DT55"/>
      <c r="DU55"/>
      <c r="DV55"/>
      <c r="DW55"/>
      <c r="DX55"/>
      <c r="DY55"/>
      <c r="DZ55"/>
      <c r="EA55"/>
      <c r="EB55"/>
      <c r="EC55"/>
      <c r="ED55"/>
      <c r="EE55"/>
      <c r="EF55"/>
      <c r="EG55"/>
      <c r="EH55"/>
      <c r="EI55"/>
      <c r="EJ55"/>
      <c r="EK55"/>
      <c r="EL55"/>
    </row>
    <row r="56" spans="2:142" s="2" customFormat="1" ht="30" customHeight="1">
      <c r="B56" s="773" t="s">
        <v>75</v>
      </c>
      <c r="C56" s="773"/>
      <c r="D56" s="773"/>
      <c r="E56" s="773"/>
      <c r="F56" s="773"/>
      <c r="G56" s="75" t="s">
        <v>72</v>
      </c>
      <c r="H56" s="774" t="s">
        <v>76</v>
      </c>
      <c r="I56" s="774"/>
      <c r="J56" s="972" t="str">
        <f>TEXT(様式１!H46,"0000")&amp;TEXT(様式１!N46,"0000")&amp;TEXT(様式１!T46,"0000")&amp;様式１!Z46</f>
        <v>00000000000022</v>
      </c>
      <c r="K56" s="972" t="str">
        <f>TEXT(様式１!K37,"0000")&amp;TEXT(様式１!S37,"0000")&amp;TEXT(様式１!AA37,"0000")&amp;様式１!AI37</f>
        <v>000000000000</v>
      </c>
      <c r="L56" s="972" t="str">
        <f>TEXT(様式１!L37,"0000")&amp;TEXT(様式１!T37,"0000")&amp;TEXT(様式１!AB37,"0000")&amp;様式１!AJ37</f>
        <v>000000000000</v>
      </c>
      <c r="M56" s="972" t="str">
        <f>TEXT(様式１!M37,"0000")&amp;TEXT(様式１!U37,"0000")&amp;TEXT(様式１!AC37,"0000")&amp;様式１!AK37</f>
        <v>000000000000</v>
      </c>
      <c r="N56" s="972" t="str">
        <f>TEXT(様式１!N37,"0000")&amp;TEXT(様式１!V37,"0000")&amp;TEXT(様式１!AD37,"0000")&amp;様式１!AL37</f>
        <v>000000000000</v>
      </c>
      <c r="O56" s="972" t="str">
        <f>TEXT(様式１!O37,"0000")&amp;TEXT(様式１!W37,"0000")&amp;TEXT(様式１!AE37,"0000")&amp;様式１!AM37</f>
        <v>000000000000</v>
      </c>
      <c r="P56" s="972" t="str">
        <f>TEXT(様式１!P37,"0000")&amp;TEXT(様式１!X37,"0000")&amp;TEXT(様式１!AF37,"0000")&amp;様式１!AN37</f>
        <v>000000000000</v>
      </c>
      <c r="Q56" s="972" t="str">
        <f>TEXT(様式１!Q37,"0000")&amp;TEXT(様式１!Y37,"0000")&amp;TEXT(様式１!AG37,"0000")&amp;様式１!AO37</f>
        <v>0000合計0000</v>
      </c>
      <c r="R56" s="972" t="str">
        <f>TEXT(様式１!R37,"0000")&amp;TEXT(様式１!Z37,"0000")&amp;TEXT(様式１!AH37,"0000")&amp;様式１!AP37</f>
        <v>00000000年</v>
      </c>
      <c r="S56" s="972" t="str">
        <f>TEXT(様式１!S37,"0000")&amp;TEXT(様式１!AA37,"0000")&amp;TEXT(様式１!AI37,"0000")&amp;様式１!AQ37</f>
        <v>000000000000</v>
      </c>
      <c r="T56" s="972" t="str">
        <f>TEXT(様式１!T37,"0000")&amp;TEXT(様式１!AB37,"0000")&amp;TEXT(様式１!AJ37,"0000")&amp;様式１!AR37</f>
        <v>000000000000</v>
      </c>
      <c r="U56" s="972" t="str">
        <f>TEXT(様式１!U37,"0000")&amp;TEXT(様式１!AC37,"0000")&amp;TEXT(様式１!AK37,"0000")&amp;様式１!AS37</f>
        <v>000000000000</v>
      </c>
      <c r="V56" s="972" t="str">
        <f>TEXT(様式１!V37,"0000")&amp;TEXT(様式１!AD37,"0000")&amp;TEXT(様式１!AL37,"0000")&amp;様式１!AT37</f>
        <v>000000000000</v>
      </c>
      <c r="W56" s="972" t="str">
        <f>TEXT(様式１!W37,"0000")&amp;TEXT(様式１!AE37,"0000")&amp;TEXT(様式１!AM37,"0000")&amp;様式１!AU37</f>
        <v>000000000000</v>
      </c>
      <c r="X56" s="972" t="str">
        <f>TEXT(様式１!X37,"0000")&amp;TEXT(様式１!AF37,"0000")&amp;TEXT(様式１!AN37,"0000")&amp;様式１!AV37</f>
        <v>000000000000</v>
      </c>
      <c r="Y56" s="972" t="str">
        <f>TEXT(様式１!Y37,"0000")&amp;TEXT(様式１!AG37,"0000")&amp;TEXT(様式１!AO37,"0000")&amp;様式１!AW37</f>
        <v>合計00000000</v>
      </c>
      <c r="Z56" s="972" t="str">
        <f>TEXT(様式１!Z37,"0000")&amp;TEXT(様式１!AH37,"0000")&amp;TEXT(様式１!AP37,"0000")&amp;様式１!AX37</f>
        <v>0000年</v>
      </c>
      <c r="AA56" s="774" t="s">
        <v>17</v>
      </c>
      <c r="AB56" s="774"/>
      <c r="AD56" s="756" t="s">
        <v>77</v>
      </c>
      <c r="AE56" s="756"/>
      <c r="AF56" s="756"/>
      <c r="AG56" s="756"/>
      <c r="AH56" s="756"/>
      <c r="AI56" s="77" t="s">
        <v>72</v>
      </c>
      <c r="AJ56" s="970">
        <f>様式１!AJ46</f>
        <v>0</v>
      </c>
      <c r="AK56" s="970"/>
      <c r="AL56" s="970"/>
      <c r="AM56" s="970"/>
      <c r="AN56" s="970"/>
      <c r="AO56" s="970"/>
      <c r="AP56" s="970"/>
      <c r="AQ56" s="970"/>
      <c r="AR56" s="970"/>
      <c r="AS56" s="970"/>
      <c r="AT56" s="970"/>
      <c r="AU56" s="970"/>
      <c r="AV56" s="970"/>
      <c r="AW56" s="970"/>
      <c r="AX56" s="973"/>
      <c r="AY56" s="974"/>
      <c r="AZ56" s="974"/>
      <c r="BA56" s="974"/>
      <c r="BB56" s="974"/>
      <c r="BC56" s="974"/>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L56" s="142"/>
      <c r="DM56" s="138"/>
      <c r="DN56" s="138"/>
      <c r="DO56" s="138"/>
      <c r="DP56" s="138"/>
      <c r="DQ56" s="138"/>
      <c r="DR56" s="138"/>
      <c r="DS56" s="138"/>
      <c r="DT56"/>
      <c r="DU56"/>
      <c r="DV56"/>
      <c r="DW56"/>
      <c r="DX56"/>
      <c r="DY56"/>
      <c r="DZ56"/>
      <c r="EA56"/>
      <c r="EB56"/>
      <c r="EC56"/>
      <c r="ED56"/>
      <c r="EE56"/>
      <c r="EF56"/>
      <c r="EG56"/>
      <c r="EH56"/>
      <c r="EI56"/>
      <c r="EJ56"/>
      <c r="EK56"/>
      <c r="EL56"/>
    </row>
    <row r="57" spans="2:142" s="2" customFormat="1" ht="30" customHeight="1">
      <c r="B57" s="756" t="s">
        <v>78</v>
      </c>
      <c r="C57" s="756"/>
      <c r="D57" s="756"/>
      <c r="E57" s="756"/>
      <c r="F57" s="756"/>
      <c r="G57" s="75" t="s">
        <v>72</v>
      </c>
      <c r="H57" s="970" t="str">
        <f>様式１!H49&amp;様式１!R49&amp;様式１!AC49</f>
        <v/>
      </c>
      <c r="I57" s="970"/>
      <c r="J57" s="970"/>
      <c r="K57" s="970"/>
      <c r="L57" s="970"/>
      <c r="M57" s="970"/>
      <c r="N57" s="970"/>
      <c r="O57" s="970"/>
      <c r="P57" s="970"/>
      <c r="Q57" s="970"/>
      <c r="R57" s="970"/>
      <c r="S57" s="970"/>
      <c r="T57" s="970"/>
      <c r="U57" s="970"/>
      <c r="V57" s="970"/>
      <c r="W57" s="970"/>
      <c r="X57" s="970"/>
      <c r="Y57" s="970"/>
      <c r="Z57" s="970"/>
      <c r="AA57" s="970"/>
      <c r="AB57" s="970"/>
      <c r="AC57" s="970"/>
      <c r="AD57" s="970"/>
      <c r="AE57" s="970"/>
      <c r="AF57" s="970"/>
      <c r="AG57" s="970"/>
      <c r="AH57" s="970"/>
      <c r="AI57" s="970"/>
      <c r="AJ57" s="970"/>
      <c r="AK57" s="970"/>
      <c r="AL57" s="970"/>
      <c r="AM57" s="970"/>
      <c r="AN57" s="970"/>
      <c r="AO57" s="970"/>
      <c r="AP57" s="970"/>
      <c r="AQ57" s="970"/>
      <c r="AR57" s="970"/>
      <c r="AS57" s="970"/>
      <c r="AT57" s="970"/>
      <c r="AU57" s="970"/>
      <c r="AV57" s="970"/>
      <c r="AW57" s="970"/>
      <c r="AX57" s="78"/>
      <c r="AY57" s="78"/>
      <c r="AZ57" s="78"/>
      <c r="BA57" s="78"/>
      <c r="BB57" s="78"/>
      <c r="BC57" s="78"/>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L57" s="142"/>
      <c r="DM57" s="138"/>
      <c r="DN57" s="138"/>
      <c r="DO57" s="138"/>
      <c r="DP57" s="138"/>
      <c r="DQ57" s="138"/>
      <c r="DR57" s="138"/>
      <c r="DS57" s="138"/>
      <c r="DT57"/>
      <c r="DU57"/>
      <c r="DV57"/>
      <c r="DW57"/>
      <c r="DX57"/>
      <c r="DY57"/>
      <c r="DZ57"/>
      <c r="EA57"/>
      <c r="EB57"/>
      <c r="EC57"/>
      <c r="ED57"/>
      <c r="EE57"/>
      <c r="EF57"/>
      <c r="EG57"/>
      <c r="EH57"/>
      <c r="EI57"/>
      <c r="EJ57"/>
      <c r="EK57"/>
      <c r="EL57"/>
    </row>
    <row r="58" spans="2:142" ht="45.75" customHeight="1">
      <c r="BC58" s="398" t="str">
        <f>様式１!AW5</f>
        <v>Ver.260401</v>
      </c>
    </row>
    <row r="59" spans="2:142" s="147" customFormat="1" ht="25.15" customHeight="1">
      <c r="B59" s="1101">
        <f>B2</f>
        <v>0</v>
      </c>
      <c r="C59" s="1101"/>
      <c r="D59" s="1101"/>
      <c r="E59" s="1101"/>
      <c r="F59" s="1101"/>
      <c r="G59" s="1101"/>
      <c r="H59" s="1101"/>
      <c r="I59" s="1101"/>
      <c r="J59" s="1101"/>
      <c r="K59" s="1101"/>
      <c r="L59" s="1101"/>
      <c r="M59" s="1101"/>
      <c r="N59" s="1101"/>
      <c r="O59" s="1101"/>
      <c r="P59" s="1101"/>
      <c r="Q59" s="1101"/>
      <c r="R59" s="1101"/>
      <c r="S59" s="1101"/>
      <c r="T59" s="1101"/>
      <c r="U59" s="1101"/>
      <c r="V59" s="1101"/>
      <c r="W59" s="1101"/>
      <c r="X59" s="1101" t="str">
        <f>X2</f>
        <v>未達項目あり</v>
      </c>
      <c r="Y59" s="1101"/>
      <c r="Z59" s="1101"/>
      <c r="AA59" s="1101"/>
      <c r="AB59" s="1101"/>
      <c r="AC59" s="1101"/>
      <c r="AD59" s="1101"/>
      <c r="AE59" s="1101"/>
      <c r="AF59" s="1101"/>
      <c r="AG59" s="1101"/>
      <c r="AH59" s="1101"/>
      <c r="AI59" s="1101"/>
      <c r="AJ59" s="1101"/>
      <c r="AK59" s="1101"/>
      <c r="AL59" s="1101"/>
      <c r="AM59" s="1101"/>
      <c r="AN59" s="1101"/>
      <c r="AO59" s="1069">
        <f>AO2</f>
        <v>2501473</v>
      </c>
      <c r="AP59" s="1069"/>
      <c r="AQ59" s="1069"/>
      <c r="AR59" s="1069"/>
      <c r="AS59" s="1069"/>
      <c r="AT59" s="1069"/>
      <c r="AU59" s="1069"/>
      <c r="AV59" s="1069"/>
      <c r="AW59" s="1069"/>
      <c r="AX59" s="1069"/>
      <c r="AY59" s="1069"/>
      <c r="AZ59" s="1069"/>
      <c r="BA59" s="1069"/>
      <c r="BB59" s="1069"/>
      <c r="BC59" s="1069"/>
      <c r="BE59" s="172"/>
      <c r="BF59" s="172"/>
      <c r="BG59" s="172"/>
      <c r="BH59" s="172"/>
      <c r="BI59" s="172"/>
      <c r="BJ59" s="172"/>
      <c r="BK59" s="172"/>
      <c r="BL59" s="172"/>
      <c r="BM59" s="172"/>
      <c r="BN59" s="172"/>
      <c r="BO59" s="172"/>
      <c r="BP59" s="172"/>
      <c r="BQ59" s="172"/>
      <c r="BR59" s="172"/>
      <c r="BS59" s="172"/>
      <c r="BT59" s="172"/>
      <c r="BU59" s="172"/>
      <c r="BV59" s="172"/>
      <c r="BW59" s="172"/>
      <c r="BX59" s="172"/>
      <c r="BY59" s="172"/>
      <c r="BZ59" s="172"/>
      <c r="CA59" s="172"/>
      <c r="CB59" s="172"/>
      <c r="CC59" s="172"/>
      <c r="CD59" s="172"/>
      <c r="CE59" s="172"/>
      <c r="CF59" s="172"/>
      <c r="CG59" s="172"/>
      <c r="CH59" s="172"/>
      <c r="CI59" s="172"/>
      <c r="CJ59" s="172"/>
      <c r="CK59" s="172"/>
      <c r="CL59" s="172"/>
      <c r="CM59" s="172"/>
      <c r="CN59" s="172"/>
      <c r="CO59" s="172"/>
      <c r="CP59" s="172"/>
      <c r="CQ59" s="172"/>
      <c r="CR59" s="172"/>
      <c r="CS59" s="172"/>
      <c r="CT59" s="172"/>
      <c r="CU59" s="172"/>
      <c r="CV59" s="172"/>
      <c r="CW59" s="172"/>
      <c r="CX59" s="172"/>
      <c r="CY59" s="172"/>
      <c r="CZ59" s="172"/>
      <c r="DA59" s="172"/>
      <c r="DB59" s="172"/>
      <c r="DC59" s="172"/>
      <c r="DD59" s="201"/>
      <c r="DE59" s="201"/>
      <c r="DF59" s="201"/>
      <c r="DT59" s="338"/>
      <c r="DU59" s="344"/>
      <c r="DV59" s="338"/>
      <c r="DW59" s="338"/>
      <c r="DX59" s="338"/>
      <c r="DY59" s="338"/>
      <c r="DZ59" s="357"/>
      <c r="EA59" s="357"/>
      <c r="EB59" s="357"/>
      <c r="EC59" s="357"/>
      <c r="ED59" s="357"/>
      <c r="EE59" s="357"/>
      <c r="EF59" s="357"/>
      <c r="EG59" s="357"/>
      <c r="EH59" s="357"/>
      <c r="EI59" s="357"/>
      <c r="EJ59" s="358"/>
      <c r="EK59" s="349"/>
      <c r="EL59" s="338"/>
    </row>
    <row r="60" spans="2:142" s="147" customFormat="1" ht="25.15" customHeight="1">
      <c r="B60" s="1101"/>
      <c r="C60" s="1101"/>
      <c r="D60" s="1101"/>
      <c r="E60" s="1101"/>
      <c r="F60" s="1101"/>
      <c r="G60" s="1101"/>
      <c r="H60" s="1101"/>
      <c r="I60" s="1101"/>
      <c r="J60" s="1101"/>
      <c r="K60" s="1101"/>
      <c r="L60" s="1101"/>
      <c r="M60" s="1101"/>
      <c r="N60" s="1101"/>
      <c r="O60" s="1101"/>
      <c r="P60" s="1101"/>
      <c r="Q60" s="1101"/>
      <c r="R60" s="1101"/>
      <c r="S60" s="1101"/>
      <c r="T60" s="1101"/>
      <c r="U60" s="1101"/>
      <c r="V60" s="1101"/>
      <c r="W60" s="1101"/>
      <c r="X60" s="1102">
        <f ca="1">X3</f>
        <v>46118</v>
      </c>
      <c r="Y60" s="1102"/>
      <c r="Z60" s="1102"/>
      <c r="AA60" s="1102"/>
      <c r="AB60" s="1102"/>
      <c r="AC60" s="1102"/>
      <c r="AD60" s="1102"/>
      <c r="AE60" s="1102"/>
      <c r="AF60" s="1102"/>
      <c r="AG60" s="1102"/>
      <c r="AH60" s="1102"/>
      <c r="AI60" s="1102"/>
      <c r="AJ60" s="1102"/>
      <c r="AK60" s="1102"/>
      <c r="AL60" s="1102"/>
      <c r="AM60" s="1102"/>
      <c r="AN60" s="1102"/>
      <c r="AO60" s="1069"/>
      <c r="AP60" s="1069"/>
      <c r="AQ60" s="1069"/>
      <c r="AR60" s="1069"/>
      <c r="AS60" s="1069"/>
      <c r="AT60" s="1069"/>
      <c r="AU60" s="1069"/>
      <c r="AV60" s="1069"/>
      <c r="AW60" s="1069"/>
      <c r="AX60" s="1069"/>
      <c r="AY60" s="1069"/>
      <c r="AZ60" s="1069"/>
      <c r="BA60" s="1069"/>
      <c r="BB60" s="1069"/>
      <c r="BC60" s="1069"/>
      <c r="BE60" s="172"/>
      <c r="BF60" s="172"/>
      <c r="BG60" s="172"/>
      <c r="BH60" s="172"/>
      <c r="BI60" s="172"/>
      <c r="BJ60" s="172"/>
      <c r="BK60" s="172"/>
      <c r="BL60" s="172"/>
      <c r="BM60" s="172"/>
      <c r="BN60" s="172"/>
      <c r="BO60" s="172"/>
      <c r="BP60" s="172"/>
      <c r="BQ60" s="172"/>
      <c r="BR60" s="172"/>
      <c r="BS60" s="172"/>
      <c r="BT60" s="172"/>
      <c r="BU60" s="172"/>
      <c r="BV60" s="172"/>
      <c r="BW60" s="172"/>
      <c r="BX60" s="172"/>
      <c r="BY60" s="172"/>
      <c r="BZ60" s="172"/>
      <c r="CA60" s="172"/>
      <c r="CB60" s="172"/>
      <c r="CC60" s="172"/>
      <c r="CD60" s="172"/>
      <c r="CE60" s="172"/>
      <c r="CF60" s="172"/>
      <c r="CG60" s="172"/>
      <c r="CH60" s="172"/>
      <c r="CI60" s="172"/>
      <c r="CJ60" s="172"/>
      <c r="CK60" s="172"/>
      <c r="CL60" s="172"/>
      <c r="CM60" s="172"/>
      <c r="CN60" s="172"/>
      <c r="CO60" s="172"/>
      <c r="CP60" s="172"/>
      <c r="CQ60" s="172"/>
      <c r="CR60" s="172"/>
      <c r="CS60" s="172"/>
      <c r="CT60" s="172"/>
      <c r="CU60" s="172"/>
      <c r="CV60" s="172"/>
      <c r="CW60" s="172"/>
      <c r="CX60" s="172"/>
      <c r="CY60" s="172"/>
      <c r="CZ60" s="172"/>
      <c r="DA60" s="172"/>
      <c r="DB60" s="172"/>
      <c r="DC60" s="172"/>
      <c r="DD60" s="201"/>
      <c r="DE60" s="201"/>
      <c r="DF60" s="201"/>
      <c r="DT60" s="338"/>
      <c r="DU60" s="344"/>
      <c r="DV60" s="338"/>
      <c r="DW60" s="338"/>
      <c r="DX60" s="338"/>
      <c r="DY60" s="338"/>
      <c r="DZ60" s="357"/>
      <c r="EA60" s="357"/>
      <c r="EB60" s="357"/>
      <c r="EC60" s="357"/>
      <c r="ED60" s="357"/>
      <c r="EE60" s="357"/>
      <c r="EF60" s="357"/>
      <c r="EG60" s="357"/>
      <c r="EH60" s="357"/>
      <c r="EI60" s="357"/>
      <c r="EJ60" s="358"/>
      <c r="EK60" s="349"/>
      <c r="EL60" s="338"/>
    </row>
    <row r="62" spans="2:142" ht="18.75" customHeight="1">
      <c r="DT62" s="144"/>
      <c r="DU62" s="144"/>
      <c r="DV62" s="144"/>
      <c r="DW62" s="144"/>
      <c r="DX62" s="144"/>
      <c r="DY62" s="144"/>
      <c r="DZ62" s="144"/>
      <c r="EA62" s="144"/>
      <c r="EB62" s="144"/>
      <c r="EC62" s="144"/>
      <c r="ED62" s="144"/>
      <c r="EE62" s="144"/>
      <c r="EF62" s="144"/>
      <c r="EG62" s="144"/>
      <c r="EH62" s="144"/>
      <c r="EI62" s="144"/>
      <c r="EJ62" s="144"/>
      <c r="EK62" s="144"/>
      <c r="EL62" s="144"/>
    </row>
    <row r="63" spans="2:142">
      <c r="DT63" s="144"/>
      <c r="DU63" s="144"/>
      <c r="DV63" s="144"/>
      <c r="DW63" s="144"/>
      <c r="DX63" s="144"/>
      <c r="DY63" s="144"/>
      <c r="DZ63" s="144"/>
      <c r="EA63" s="144"/>
      <c r="EB63" s="144"/>
      <c r="EC63" s="144"/>
      <c r="ED63" s="144"/>
      <c r="EE63" s="144"/>
      <c r="EF63" s="144"/>
      <c r="EG63" s="144"/>
      <c r="EH63" s="144"/>
      <c r="EI63" s="144"/>
      <c r="EJ63" s="144"/>
      <c r="EK63" s="144"/>
      <c r="EL63" s="144"/>
    </row>
    <row r="65" spans="124:142">
      <c r="DT65" s="137"/>
      <c r="DU65" s="137"/>
      <c r="DV65" s="137"/>
    </row>
    <row r="66" spans="124:142">
      <c r="DT66" s="138"/>
      <c r="DU66" s="138"/>
      <c r="DV66" s="138"/>
      <c r="DW66" s="2"/>
      <c r="DX66" s="2"/>
      <c r="DY66" s="2"/>
      <c r="DZ66" s="2"/>
      <c r="EA66" s="2"/>
      <c r="EB66" s="2"/>
      <c r="EC66" s="2"/>
      <c r="ED66" s="2"/>
      <c r="EE66" s="2"/>
      <c r="EF66" s="2"/>
      <c r="EG66" s="2"/>
      <c r="EH66" s="2"/>
      <c r="EI66" s="2"/>
      <c r="EJ66" s="2"/>
      <c r="EK66" s="2"/>
      <c r="EL66" s="2"/>
    </row>
    <row r="67" spans="124:142">
      <c r="DT67" s="138"/>
      <c r="DU67" s="138"/>
      <c r="DV67" s="138"/>
      <c r="DW67" s="2"/>
      <c r="DX67" s="2"/>
      <c r="DY67" s="2"/>
      <c r="DZ67" s="2"/>
      <c r="EA67" s="2"/>
      <c r="EB67" s="2"/>
      <c r="EC67" s="2"/>
      <c r="ED67" s="2"/>
      <c r="EE67" s="2"/>
      <c r="EF67" s="2"/>
      <c r="EG67" s="2"/>
      <c r="EH67" s="2"/>
      <c r="EI67" s="2"/>
      <c r="EJ67" s="2"/>
      <c r="EK67" s="2"/>
      <c r="EL67" s="2"/>
    </row>
    <row r="68" spans="124:142">
      <c r="DT68" s="138"/>
      <c r="DU68" s="138"/>
      <c r="DV68" s="138"/>
      <c r="DW68" s="2"/>
      <c r="DX68" s="2"/>
      <c r="DY68" s="2"/>
      <c r="DZ68" s="2"/>
      <c r="EA68" s="2"/>
      <c r="EB68" s="2"/>
      <c r="EC68" s="2"/>
      <c r="ED68" s="2"/>
      <c r="EE68" s="2"/>
      <c r="EF68" s="2"/>
      <c r="EG68" s="2"/>
      <c r="EH68" s="2"/>
      <c r="EI68" s="2"/>
      <c r="EJ68" s="2"/>
      <c r="EK68" s="2"/>
      <c r="EL68" s="2"/>
    </row>
  </sheetData>
  <mergeCells count="267">
    <mergeCell ref="B59:W60"/>
    <mergeCell ref="X59:AN59"/>
    <mergeCell ref="AO59:BC60"/>
    <mergeCell ref="X60:AN60"/>
    <mergeCell ref="X2:AN2"/>
    <mergeCell ref="X3:AN3"/>
    <mergeCell ref="DU19:DY19"/>
    <mergeCell ref="DZ19:EJ19"/>
    <mergeCell ref="DU21:DY21"/>
    <mergeCell ref="DZ21:EJ21"/>
    <mergeCell ref="DU23:DY23"/>
    <mergeCell ref="I12:AG12"/>
    <mergeCell ref="BL12:CJ12"/>
    <mergeCell ref="CC15:CQ15"/>
    <mergeCell ref="CR15:DF15"/>
    <mergeCell ref="BE16:BM16"/>
    <mergeCell ref="BN16:CB16"/>
    <mergeCell ref="CC16:CQ16"/>
    <mergeCell ref="CR16:DF16"/>
    <mergeCell ref="BE17:BM17"/>
    <mergeCell ref="BN17:CB17"/>
    <mergeCell ref="CC17:CQ17"/>
    <mergeCell ref="CR17:DF17"/>
    <mergeCell ref="AL21:AZ21"/>
    <mergeCell ref="B16:J16"/>
    <mergeCell ref="K16:Y16"/>
    <mergeCell ref="Z16:AN16"/>
    <mergeCell ref="BE22:DF22"/>
    <mergeCell ref="BE23:DC23"/>
    <mergeCell ref="BE24:DC24"/>
    <mergeCell ref="BE14:BM14"/>
    <mergeCell ref="BN14:CB14"/>
    <mergeCell ref="CC14:CQ14"/>
    <mergeCell ref="CR14:DF14"/>
    <mergeCell ref="BE15:BM15"/>
    <mergeCell ref="BN15:CB15"/>
    <mergeCell ref="BE19:DF19"/>
    <mergeCell ref="CO21:DC21"/>
    <mergeCell ref="Z17:AN17"/>
    <mergeCell ref="B22:BC22"/>
    <mergeCell ref="B23:BC24"/>
    <mergeCell ref="AO2:BC3"/>
    <mergeCell ref="AO44:AQ44"/>
    <mergeCell ref="AR44:AT44"/>
    <mergeCell ref="AU44:AW44"/>
    <mergeCell ref="AX44:BC45"/>
    <mergeCell ref="AO45:AQ45"/>
    <mergeCell ref="AO43:AQ43"/>
    <mergeCell ref="AR43:AT43"/>
    <mergeCell ref="AU43:AW43"/>
    <mergeCell ref="B4:BC4"/>
    <mergeCell ref="B17:J17"/>
    <mergeCell ref="AO17:BC17"/>
    <mergeCell ref="B14:J14"/>
    <mergeCell ref="K14:Y14"/>
    <mergeCell ref="AO14:BC14"/>
    <mergeCell ref="B15:J15"/>
    <mergeCell ref="K15:Y15"/>
    <mergeCell ref="Z15:AN15"/>
    <mergeCell ref="AO15:BC15"/>
    <mergeCell ref="B19:BC19"/>
    <mergeCell ref="AO16:BC16"/>
    <mergeCell ref="K17:Y17"/>
    <mergeCell ref="Z14:AN14"/>
    <mergeCell ref="B2:W3"/>
    <mergeCell ref="CK2:DF2"/>
    <mergeCell ref="BE4:DF4"/>
    <mergeCell ref="BE6:DF6"/>
    <mergeCell ref="BE8:DF8"/>
    <mergeCell ref="BE9:BK9"/>
    <mergeCell ref="BL9:CJ9"/>
    <mergeCell ref="CK9:CP12"/>
    <mergeCell ref="CQ9:DF10"/>
    <mergeCell ref="BE10:BK11"/>
    <mergeCell ref="BL10:CJ11"/>
    <mergeCell ref="CQ11:DF12"/>
    <mergeCell ref="BE12:BK12"/>
    <mergeCell ref="AX52:BC52"/>
    <mergeCell ref="AO50:AQ50"/>
    <mergeCell ref="AR50:AT50"/>
    <mergeCell ref="Z52:AB52"/>
    <mergeCell ref="AC52:AE52"/>
    <mergeCell ref="AF52:AH52"/>
    <mergeCell ref="AI46:AN46"/>
    <mergeCell ref="AI49:AN49"/>
    <mergeCell ref="AI52:AN52"/>
    <mergeCell ref="AO52:AQ52"/>
    <mergeCell ref="AR52:AT52"/>
    <mergeCell ref="AU52:AW52"/>
    <mergeCell ref="Z51:AB51"/>
    <mergeCell ref="AC51:AE51"/>
    <mergeCell ref="AO46:AQ46"/>
    <mergeCell ref="AR46:AT46"/>
    <mergeCell ref="AF47:AH47"/>
    <mergeCell ref="AU50:AW50"/>
    <mergeCell ref="AI47:AN48"/>
    <mergeCell ref="AI50:AN51"/>
    <mergeCell ref="AX50:BC51"/>
    <mergeCell ref="AO51:AQ51"/>
    <mergeCell ref="AO49:AQ49"/>
    <mergeCell ref="AR49:AT49"/>
    <mergeCell ref="AU49:AW49"/>
    <mergeCell ref="AF48:AH48"/>
    <mergeCell ref="AR45:AT45"/>
    <mergeCell ref="K52:M52"/>
    <mergeCell ref="Q52:S52"/>
    <mergeCell ref="T52:Y52"/>
    <mergeCell ref="Z45:AB45"/>
    <mergeCell ref="AC45:AE45"/>
    <mergeCell ref="AF45:AH45"/>
    <mergeCell ref="AU45:AW45"/>
    <mergeCell ref="AF51:AH51"/>
    <mergeCell ref="AF50:AH50"/>
    <mergeCell ref="AU47:AW47"/>
    <mergeCell ref="AO48:AQ48"/>
    <mergeCell ref="AR48:AT48"/>
    <mergeCell ref="AU48:AW48"/>
    <mergeCell ref="AR51:AT51"/>
    <mergeCell ref="AU51:AW51"/>
    <mergeCell ref="Q45:S45"/>
    <mergeCell ref="AI44:AN45"/>
    <mergeCell ref="B47:F48"/>
    <mergeCell ref="B50:F51"/>
    <mergeCell ref="B46:J46"/>
    <mergeCell ref="B49:J49"/>
    <mergeCell ref="Z48:AB48"/>
    <mergeCell ref="AC48:AE48"/>
    <mergeCell ref="N52:P52"/>
    <mergeCell ref="B52:J52"/>
    <mergeCell ref="T50:Y51"/>
    <mergeCell ref="T47:Y48"/>
    <mergeCell ref="Z46:AB46"/>
    <mergeCell ref="AC46:AE46"/>
    <mergeCell ref="G51:J51"/>
    <mergeCell ref="G47:J47"/>
    <mergeCell ref="K47:M47"/>
    <mergeCell ref="N51:P51"/>
    <mergeCell ref="AC50:AE50"/>
    <mergeCell ref="G50:J50"/>
    <mergeCell ref="K50:M50"/>
    <mergeCell ref="N50:P50"/>
    <mergeCell ref="Q50:S50"/>
    <mergeCell ref="Q48:S48"/>
    <mergeCell ref="T46:Y46"/>
    <mergeCell ref="B6:BC6"/>
    <mergeCell ref="B8:BC8"/>
    <mergeCell ref="B9:H9"/>
    <mergeCell ref="I9:AG9"/>
    <mergeCell ref="AH9:AM12"/>
    <mergeCell ref="AN9:BC10"/>
    <mergeCell ref="B10:H11"/>
    <mergeCell ref="I10:AG11"/>
    <mergeCell ref="AN11:BC12"/>
    <mergeCell ref="B12:H12"/>
    <mergeCell ref="B30:BC30"/>
    <mergeCell ref="B31:H31"/>
    <mergeCell ref="X26:AN26"/>
    <mergeCell ref="AO26:BC27"/>
    <mergeCell ref="X27:AN27"/>
    <mergeCell ref="X36:Z36"/>
    <mergeCell ref="AA36:AB36"/>
    <mergeCell ref="B42:J43"/>
    <mergeCell ref="B32:H33"/>
    <mergeCell ref="I32:AG33"/>
    <mergeCell ref="AN33:BC34"/>
    <mergeCell ref="B34:H34"/>
    <mergeCell ref="B35:H35"/>
    <mergeCell ref="I31:AG31"/>
    <mergeCell ref="B26:L26"/>
    <mergeCell ref="B27:L27"/>
    <mergeCell ref="M26:W26"/>
    <mergeCell ref="M27:W27"/>
    <mergeCell ref="AH31:AM34"/>
    <mergeCell ref="AN31:BC32"/>
    <mergeCell ref="I35:BC35"/>
    <mergeCell ref="I34:AG34"/>
    <mergeCell ref="AX56:BC56"/>
    <mergeCell ref="B38:BC38"/>
    <mergeCell ref="B39:T39"/>
    <mergeCell ref="U39:BC39"/>
    <mergeCell ref="K49:M49"/>
    <mergeCell ref="N49:P49"/>
    <mergeCell ref="Q49:S49"/>
    <mergeCell ref="K43:M43"/>
    <mergeCell ref="AO42:BC42"/>
    <mergeCell ref="K42:Y42"/>
    <mergeCell ref="Z42:AN42"/>
    <mergeCell ref="AX46:BC46"/>
    <mergeCell ref="AX47:BC48"/>
    <mergeCell ref="AX49:BC49"/>
    <mergeCell ref="N43:P43"/>
    <mergeCell ref="Q43:S43"/>
    <mergeCell ref="K44:M44"/>
    <mergeCell ref="N44:P44"/>
    <mergeCell ref="Q44:S44"/>
    <mergeCell ref="T43:Y43"/>
    <mergeCell ref="T44:Y45"/>
    <mergeCell ref="AU46:AW46"/>
    <mergeCell ref="AO47:AQ47"/>
    <mergeCell ref="AR47:AT47"/>
    <mergeCell ref="B57:F57"/>
    <mergeCell ref="H57:AW57"/>
    <mergeCell ref="B54:I54"/>
    <mergeCell ref="B55:F55"/>
    <mergeCell ref="H55:X55"/>
    <mergeCell ref="Y55:AB55"/>
    <mergeCell ref="AD55:AH55"/>
    <mergeCell ref="AJ55:AW55"/>
    <mergeCell ref="B56:F56"/>
    <mergeCell ref="H56:I56"/>
    <mergeCell ref="J56:Z56"/>
    <mergeCell ref="AA56:AB56"/>
    <mergeCell ref="AD56:AH56"/>
    <mergeCell ref="AJ56:AW56"/>
    <mergeCell ref="DT11:EL11"/>
    <mergeCell ref="Q51:S51"/>
    <mergeCell ref="N47:P47"/>
    <mergeCell ref="Q47:S47"/>
    <mergeCell ref="G48:J48"/>
    <mergeCell ref="K48:M48"/>
    <mergeCell ref="N48:P48"/>
    <mergeCell ref="T49:Y49"/>
    <mergeCell ref="AF46:AH46"/>
    <mergeCell ref="Z49:AB49"/>
    <mergeCell ref="AC49:AE49"/>
    <mergeCell ref="AF49:AH49"/>
    <mergeCell ref="K51:M51"/>
    <mergeCell ref="K46:M46"/>
    <mergeCell ref="N46:P46"/>
    <mergeCell ref="Q46:S46"/>
    <mergeCell ref="G45:J45"/>
    <mergeCell ref="K45:M45"/>
    <mergeCell ref="N45:P45"/>
    <mergeCell ref="Z47:AB47"/>
    <mergeCell ref="AC47:AE47"/>
    <mergeCell ref="Z50:AB50"/>
    <mergeCell ref="DY16:EA16"/>
    <mergeCell ref="EB16:EE16"/>
    <mergeCell ref="DT14:DV14"/>
    <mergeCell ref="DW14:DX14"/>
    <mergeCell ref="DT16:DX16"/>
    <mergeCell ref="DZ23:EJ23"/>
    <mergeCell ref="EC38:EE38"/>
    <mergeCell ref="DU28:DY28"/>
    <mergeCell ref="DZ28:EJ28"/>
    <mergeCell ref="DU30:DY30"/>
    <mergeCell ref="DZ30:EJ30"/>
    <mergeCell ref="DU32:DY32"/>
    <mergeCell ref="DZ32:EJ32"/>
    <mergeCell ref="B44:F45"/>
    <mergeCell ref="AC36:AJ36"/>
    <mergeCell ref="AK36:BC36"/>
    <mergeCell ref="B36:H36"/>
    <mergeCell ref="I36:M36"/>
    <mergeCell ref="N36:P36"/>
    <mergeCell ref="Q36:R36"/>
    <mergeCell ref="Z43:AB43"/>
    <mergeCell ref="AC43:AE43"/>
    <mergeCell ref="AF43:AH43"/>
    <mergeCell ref="AI43:AN43"/>
    <mergeCell ref="Z44:AB44"/>
    <mergeCell ref="AC44:AE44"/>
    <mergeCell ref="AF44:AH44"/>
    <mergeCell ref="G44:J44"/>
    <mergeCell ref="S36:U36"/>
    <mergeCell ref="V36:W36"/>
    <mergeCell ref="AX43:BC43"/>
  </mergeCells>
  <phoneticPr fontId="1"/>
  <conditionalFormatting sqref="B19:BC19">
    <cfRule type="containsText" dxfId="7" priority="1" operator="containsText" text="未達">
      <formula>NOT(ISERROR(SEARCH("未達",B19)))</formula>
    </cfRule>
  </conditionalFormatting>
  <conditionalFormatting sqref="B44:BC46">
    <cfRule type="expression" dxfId="6" priority="20">
      <formula>$B$44="評価対象"</formula>
    </cfRule>
  </conditionalFormatting>
  <conditionalFormatting sqref="B47:BC49">
    <cfRule type="expression" dxfId="5" priority="21">
      <formula>$B$47="評価対象"</formula>
    </cfRule>
  </conditionalFormatting>
  <conditionalFormatting sqref="B50:BC52">
    <cfRule type="expression" dxfId="4" priority="22">
      <formula>$B$50="評価対象"</formula>
    </cfRule>
  </conditionalFormatting>
  <conditionalFormatting sqref="H55 AJ55:AJ56 J56 H57">
    <cfRule type="expression" dxfId="3" priority="24">
      <formula>H55&lt;&gt;""</formula>
    </cfRule>
  </conditionalFormatting>
  <conditionalFormatting sqref="I9:I10 I12 N36 S36 X36 AK36">
    <cfRule type="expression" dxfId="2" priority="44" stopIfTrue="1">
      <formula>I9&lt;&gt;""</formula>
    </cfRule>
  </conditionalFormatting>
  <conditionalFormatting sqref="I31:I32 I34:I36">
    <cfRule type="expression" dxfId="1" priority="19" stopIfTrue="1">
      <formula>I31&lt;&gt;""</formula>
    </cfRule>
  </conditionalFormatting>
  <conditionalFormatting sqref="BL9:BL10 BL12">
    <cfRule type="expression" dxfId="0" priority="16" stopIfTrue="1">
      <formula>BL9&lt;&gt;""</formula>
    </cfRule>
  </conditionalFormatting>
  <dataValidations count="3">
    <dataValidation imeMode="halfAlpha" allowBlank="1" showInputMessage="1" showErrorMessage="1" sqref="AK36:BC36" xr:uid="{37085F23-4BD5-4891-8F58-74002FB5655D}"/>
    <dataValidation allowBlank="1" showInputMessage="1" showErrorMessage="1" error="レベルは、必ず「プルダウン」の中から選択ください。" sqref="B39:T39" xr:uid="{EA72AF82-3391-453C-ADB4-D3523889DDEA}"/>
    <dataValidation operator="equal" allowBlank="1" showInputMessage="1" showErrorMessage="1" error="「技能者ID」は半角数字（4桁-4桁-4桁）で入力してください" sqref="I12:AG12" xr:uid="{034015B0-3052-4B67-9246-814DB90A8B1E}"/>
  </dataValidations>
  <printOptions horizontalCentered="1"/>
  <pageMargins left="0.19685039370078741" right="0.19685039370078741" top="0.55118110236220474" bottom="0" header="0.31496062992125984" footer="0.31496062992125984"/>
  <pageSetup paperSize="9" scale="21"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20B2A-B26A-4D73-9C32-059E05E7EB0D}">
  <sheetPr codeName="Sheet6"/>
  <dimension ref="B3:CJ6"/>
  <sheetViews>
    <sheetView workbookViewId="0">
      <selection activeCell="B6" sqref="B6:CJ6"/>
    </sheetView>
  </sheetViews>
  <sheetFormatPr defaultColWidth="8.75" defaultRowHeight="13.5"/>
  <cols>
    <col min="1" max="2" width="8.75" style="102"/>
    <col min="3" max="3" width="27.75" style="102" customWidth="1"/>
    <col min="4" max="41" width="8.75" style="102"/>
    <col min="42" max="42" width="30.125" style="102" customWidth="1"/>
    <col min="43" max="47" width="8.75" style="102"/>
    <col min="48" max="48" width="10.75" style="102" customWidth="1"/>
    <col min="49" max="87" width="8.75" style="102"/>
    <col min="88" max="88" width="10.5" style="102" bestFit="1" customWidth="1"/>
    <col min="89" max="89" width="9.75" style="102" customWidth="1"/>
    <col min="90" max="16384" width="8.75" style="102"/>
  </cols>
  <sheetData>
    <row r="3" spans="2:88">
      <c r="D3" s="124" t="s">
        <v>340</v>
      </c>
      <c r="AW3" s="124" t="s">
        <v>402</v>
      </c>
      <c r="BU3" s="124" t="s">
        <v>404</v>
      </c>
      <c r="CA3" s="124" t="s">
        <v>405</v>
      </c>
    </row>
    <row r="4" spans="2:88" s="244" customFormat="1" ht="13.15" customHeight="1">
      <c r="B4" s="244">
        <v>2</v>
      </c>
      <c r="C4" s="313">
        <f>B4+1</f>
        <v>3</v>
      </c>
      <c r="D4" s="313">
        <f t="shared" ref="D4:BO4" si="0">C4+1</f>
        <v>4</v>
      </c>
      <c r="E4" s="313">
        <f t="shared" si="0"/>
        <v>5</v>
      </c>
      <c r="F4" s="313">
        <f t="shared" si="0"/>
        <v>6</v>
      </c>
      <c r="G4" s="313">
        <f t="shared" si="0"/>
        <v>7</v>
      </c>
      <c r="H4" s="313">
        <f t="shared" si="0"/>
        <v>8</v>
      </c>
      <c r="I4" s="313">
        <f t="shared" si="0"/>
        <v>9</v>
      </c>
      <c r="J4" s="313">
        <f t="shared" si="0"/>
        <v>10</v>
      </c>
      <c r="K4" s="313">
        <f t="shared" si="0"/>
        <v>11</v>
      </c>
      <c r="L4" s="313">
        <f t="shared" si="0"/>
        <v>12</v>
      </c>
      <c r="M4" s="313">
        <f t="shared" si="0"/>
        <v>13</v>
      </c>
      <c r="N4" s="313">
        <f t="shared" si="0"/>
        <v>14</v>
      </c>
      <c r="O4" s="313">
        <f t="shared" si="0"/>
        <v>15</v>
      </c>
      <c r="P4" s="313">
        <f t="shared" si="0"/>
        <v>16</v>
      </c>
      <c r="Q4" s="313">
        <f t="shared" si="0"/>
        <v>17</v>
      </c>
      <c r="R4" s="313">
        <f t="shared" si="0"/>
        <v>18</v>
      </c>
      <c r="S4" s="313">
        <f t="shared" si="0"/>
        <v>19</v>
      </c>
      <c r="T4" s="313">
        <f t="shared" si="0"/>
        <v>20</v>
      </c>
      <c r="U4" s="313">
        <f t="shared" si="0"/>
        <v>21</v>
      </c>
      <c r="V4" s="313">
        <f t="shared" si="0"/>
        <v>22</v>
      </c>
      <c r="W4" s="313">
        <f t="shared" si="0"/>
        <v>23</v>
      </c>
      <c r="X4" s="313">
        <f t="shared" si="0"/>
        <v>24</v>
      </c>
      <c r="Y4" s="313">
        <f t="shared" si="0"/>
        <v>25</v>
      </c>
      <c r="Z4" s="313">
        <f t="shared" si="0"/>
        <v>26</v>
      </c>
      <c r="AA4" s="313">
        <f t="shared" si="0"/>
        <v>27</v>
      </c>
      <c r="AB4" s="313">
        <f t="shared" si="0"/>
        <v>28</v>
      </c>
      <c r="AC4" s="313">
        <f t="shared" si="0"/>
        <v>29</v>
      </c>
      <c r="AD4" s="313">
        <f t="shared" si="0"/>
        <v>30</v>
      </c>
      <c r="AE4" s="313">
        <f t="shared" si="0"/>
        <v>31</v>
      </c>
      <c r="AF4" s="313">
        <f t="shared" si="0"/>
        <v>32</v>
      </c>
      <c r="AG4" s="313">
        <f t="shared" si="0"/>
        <v>33</v>
      </c>
      <c r="AH4" s="313">
        <f t="shared" si="0"/>
        <v>34</v>
      </c>
      <c r="AI4" s="313">
        <f t="shared" si="0"/>
        <v>35</v>
      </c>
      <c r="AJ4" s="313">
        <f t="shared" si="0"/>
        <v>36</v>
      </c>
      <c r="AK4" s="313">
        <f t="shared" si="0"/>
        <v>37</v>
      </c>
      <c r="AL4" s="313">
        <f t="shared" si="0"/>
        <v>38</v>
      </c>
      <c r="AM4" s="313">
        <f t="shared" si="0"/>
        <v>39</v>
      </c>
      <c r="AN4" s="313">
        <f t="shared" si="0"/>
        <v>40</v>
      </c>
      <c r="AO4" s="313">
        <f t="shared" si="0"/>
        <v>41</v>
      </c>
      <c r="AP4" s="313">
        <f t="shared" si="0"/>
        <v>42</v>
      </c>
      <c r="AQ4" s="313">
        <f t="shared" si="0"/>
        <v>43</v>
      </c>
      <c r="AR4" s="313">
        <f t="shared" si="0"/>
        <v>44</v>
      </c>
      <c r="AS4" s="313">
        <f t="shared" si="0"/>
        <v>45</v>
      </c>
      <c r="AT4" s="313">
        <f t="shared" si="0"/>
        <v>46</v>
      </c>
      <c r="AU4" s="313">
        <f t="shared" si="0"/>
        <v>47</v>
      </c>
      <c r="AV4" s="313">
        <f t="shared" si="0"/>
        <v>48</v>
      </c>
      <c r="AW4" s="313">
        <f t="shared" si="0"/>
        <v>49</v>
      </c>
      <c r="AX4" s="313">
        <f t="shared" si="0"/>
        <v>50</v>
      </c>
      <c r="AY4" s="313">
        <f t="shared" si="0"/>
        <v>51</v>
      </c>
      <c r="AZ4" s="313">
        <f t="shared" si="0"/>
        <v>52</v>
      </c>
      <c r="BA4" s="313">
        <f t="shared" si="0"/>
        <v>53</v>
      </c>
      <c r="BB4" s="313">
        <f t="shared" si="0"/>
        <v>54</v>
      </c>
      <c r="BC4" s="313">
        <f t="shared" si="0"/>
        <v>55</v>
      </c>
      <c r="BD4" s="313">
        <f t="shared" si="0"/>
        <v>56</v>
      </c>
      <c r="BE4" s="313">
        <f t="shared" si="0"/>
        <v>57</v>
      </c>
      <c r="BF4" s="313">
        <f t="shared" si="0"/>
        <v>58</v>
      </c>
      <c r="BG4" s="313">
        <f t="shared" si="0"/>
        <v>59</v>
      </c>
      <c r="BH4" s="313">
        <f t="shared" si="0"/>
        <v>60</v>
      </c>
      <c r="BI4" s="313">
        <f t="shared" si="0"/>
        <v>61</v>
      </c>
      <c r="BJ4" s="313">
        <f t="shared" si="0"/>
        <v>62</v>
      </c>
      <c r="BK4" s="313">
        <f t="shared" si="0"/>
        <v>63</v>
      </c>
      <c r="BL4" s="313">
        <f t="shared" si="0"/>
        <v>64</v>
      </c>
      <c r="BM4" s="313">
        <f t="shared" si="0"/>
        <v>65</v>
      </c>
      <c r="BN4" s="313">
        <f t="shared" si="0"/>
        <v>66</v>
      </c>
      <c r="BO4" s="313">
        <f t="shared" si="0"/>
        <v>67</v>
      </c>
      <c r="BP4" s="313">
        <f t="shared" ref="BP4:CJ4" si="1">BO4+1</f>
        <v>68</v>
      </c>
      <c r="BQ4" s="313">
        <f t="shared" si="1"/>
        <v>69</v>
      </c>
      <c r="BR4" s="313">
        <f t="shared" si="1"/>
        <v>70</v>
      </c>
      <c r="BS4" s="313">
        <f t="shared" si="1"/>
        <v>71</v>
      </c>
      <c r="BT4" s="313">
        <f t="shared" si="1"/>
        <v>72</v>
      </c>
      <c r="BU4" s="313">
        <f t="shared" si="1"/>
        <v>73</v>
      </c>
      <c r="BV4" s="313">
        <f t="shared" si="1"/>
        <v>74</v>
      </c>
      <c r="BW4" s="313">
        <f t="shared" si="1"/>
        <v>75</v>
      </c>
      <c r="BX4" s="313">
        <f t="shared" si="1"/>
        <v>76</v>
      </c>
      <c r="BY4" s="313">
        <f t="shared" si="1"/>
        <v>77</v>
      </c>
      <c r="BZ4" s="313">
        <f t="shared" si="1"/>
        <v>78</v>
      </c>
      <c r="CA4" s="313">
        <f t="shared" si="1"/>
        <v>79</v>
      </c>
      <c r="CB4" s="313">
        <f t="shared" si="1"/>
        <v>80</v>
      </c>
      <c r="CC4" s="313">
        <f t="shared" si="1"/>
        <v>81</v>
      </c>
      <c r="CD4" s="313">
        <f t="shared" si="1"/>
        <v>82</v>
      </c>
      <c r="CE4" s="313">
        <f t="shared" si="1"/>
        <v>83</v>
      </c>
      <c r="CF4" s="313">
        <f t="shared" si="1"/>
        <v>84</v>
      </c>
      <c r="CG4" s="313">
        <f t="shared" si="1"/>
        <v>85</v>
      </c>
      <c r="CH4" s="313">
        <f t="shared" si="1"/>
        <v>86</v>
      </c>
      <c r="CI4" s="313">
        <f t="shared" si="1"/>
        <v>87</v>
      </c>
      <c r="CJ4" s="313">
        <f t="shared" si="1"/>
        <v>88</v>
      </c>
    </row>
    <row r="5" spans="2:88" s="235" customFormat="1" ht="45" customHeight="1">
      <c r="B5" s="234" t="s">
        <v>531</v>
      </c>
      <c r="C5" s="234" t="s">
        <v>474</v>
      </c>
      <c r="D5" s="312" t="s">
        <v>318</v>
      </c>
      <c r="E5" s="234" t="s">
        <v>319</v>
      </c>
      <c r="F5" s="280" t="s">
        <v>341</v>
      </c>
      <c r="G5" s="280" t="s">
        <v>462</v>
      </c>
      <c r="H5" s="280" t="s">
        <v>463</v>
      </c>
      <c r="I5" s="280" t="s">
        <v>464</v>
      </c>
      <c r="J5" s="234" t="s">
        <v>321</v>
      </c>
      <c r="K5" s="234" t="s">
        <v>322</v>
      </c>
      <c r="L5" s="234" t="s">
        <v>323</v>
      </c>
      <c r="M5" s="234" t="s">
        <v>324</v>
      </c>
      <c r="N5" s="234" t="s">
        <v>325</v>
      </c>
      <c r="O5" s="234" t="s">
        <v>326</v>
      </c>
      <c r="P5" s="234">
        <v>1</v>
      </c>
      <c r="Q5" s="234" t="s">
        <v>327</v>
      </c>
      <c r="R5" s="234">
        <v>2</v>
      </c>
      <c r="S5" s="234" t="s">
        <v>328</v>
      </c>
      <c r="T5" s="234">
        <v>3</v>
      </c>
      <c r="U5" s="236" t="s">
        <v>329</v>
      </c>
      <c r="V5" s="234">
        <v>4</v>
      </c>
      <c r="W5" s="234" t="s">
        <v>330</v>
      </c>
      <c r="X5" s="234">
        <v>5</v>
      </c>
      <c r="Y5" s="234" t="s">
        <v>331</v>
      </c>
      <c r="Z5" s="234">
        <v>6</v>
      </c>
      <c r="AA5" s="234" t="s">
        <v>332</v>
      </c>
      <c r="AB5" s="234" t="s">
        <v>333</v>
      </c>
      <c r="AC5" s="234" t="s">
        <v>334</v>
      </c>
      <c r="AD5" s="234" t="s">
        <v>335</v>
      </c>
      <c r="AE5" s="234" t="s">
        <v>336</v>
      </c>
      <c r="AF5" s="234" t="s">
        <v>337</v>
      </c>
      <c r="AG5" s="234" t="s">
        <v>338</v>
      </c>
      <c r="AH5" s="280" t="s">
        <v>466</v>
      </c>
      <c r="AI5" s="280" t="s">
        <v>339</v>
      </c>
      <c r="AJ5" s="280" t="s">
        <v>467</v>
      </c>
      <c r="AK5" s="280" t="s">
        <v>320</v>
      </c>
      <c r="AL5" s="280" t="s">
        <v>562</v>
      </c>
      <c r="AM5" s="280" t="s">
        <v>563</v>
      </c>
      <c r="AN5" s="280" t="s">
        <v>564</v>
      </c>
      <c r="AO5" s="281" t="s">
        <v>558</v>
      </c>
      <c r="AP5" s="281" t="s">
        <v>565</v>
      </c>
      <c r="AQ5" s="281" t="s">
        <v>559</v>
      </c>
      <c r="AR5" s="280" t="s">
        <v>566</v>
      </c>
      <c r="AS5" s="280" t="s">
        <v>567</v>
      </c>
      <c r="AT5" s="280" t="s">
        <v>568</v>
      </c>
      <c r="AU5" s="401" t="s">
        <v>589</v>
      </c>
      <c r="AV5" s="281" t="s">
        <v>569</v>
      </c>
      <c r="AW5" s="243" t="s">
        <v>354</v>
      </c>
      <c r="AX5" s="234" t="s">
        <v>372</v>
      </c>
      <c r="AY5" s="234" t="s">
        <v>356</v>
      </c>
      <c r="AZ5" s="234" t="s">
        <v>374</v>
      </c>
      <c r="BA5" s="234" t="s">
        <v>358</v>
      </c>
      <c r="BB5" s="234" t="s">
        <v>376</v>
      </c>
      <c r="BC5" s="234" t="s">
        <v>390</v>
      </c>
      <c r="BD5" s="234" t="s">
        <v>392</v>
      </c>
      <c r="BE5" s="234" t="s">
        <v>360</v>
      </c>
      <c r="BF5" s="234" t="s">
        <v>378</v>
      </c>
      <c r="BG5" s="234" t="s">
        <v>362</v>
      </c>
      <c r="BH5" s="234" t="s">
        <v>380</v>
      </c>
      <c r="BI5" s="234" t="s">
        <v>364</v>
      </c>
      <c r="BJ5" s="234" t="s">
        <v>382</v>
      </c>
      <c r="BK5" s="234" t="s">
        <v>394</v>
      </c>
      <c r="BL5" s="234" t="s">
        <v>396</v>
      </c>
      <c r="BM5" s="234" t="s">
        <v>366</v>
      </c>
      <c r="BN5" s="234" t="s">
        <v>384</v>
      </c>
      <c r="BO5" s="234" t="s">
        <v>368</v>
      </c>
      <c r="BP5" s="234" t="s">
        <v>386</v>
      </c>
      <c r="BQ5" s="234" t="s">
        <v>370</v>
      </c>
      <c r="BR5" s="234" t="s">
        <v>388</v>
      </c>
      <c r="BS5" s="234" t="s">
        <v>398</v>
      </c>
      <c r="BT5" s="236" t="s">
        <v>400</v>
      </c>
      <c r="BU5" s="243" t="s">
        <v>347</v>
      </c>
      <c r="BV5" s="234" t="s">
        <v>348</v>
      </c>
      <c r="BW5" s="234" t="s">
        <v>335</v>
      </c>
      <c r="BX5" s="234" t="s">
        <v>336</v>
      </c>
      <c r="BY5" s="234" t="s">
        <v>337</v>
      </c>
      <c r="BZ5" s="236" t="s">
        <v>338</v>
      </c>
      <c r="CA5" s="243" t="s">
        <v>406</v>
      </c>
      <c r="CB5" s="234" t="s">
        <v>408</v>
      </c>
      <c r="CC5" s="234" t="s">
        <v>410</v>
      </c>
      <c r="CD5" s="234" t="s">
        <v>412</v>
      </c>
      <c r="CE5" s="234" t="s">
        <v>415</v>
      </c>
      <c r="CF5" s="234" t="s">
        <v>417</v>
      </c>
      <c r="CG5" s="234" t="s">
        <v>419</v>
      </c>
      <c r="CH5" s="234" t="s">
        <v>420</v>
      </c>
      <c r="CI5" s="234" t="s">
        <v>422</v>
      </c>
      <c r="CJ5" s="234" t="s">
        <v>424</v>
      </c>
    </row>
    <row r="6" spans="2:88" s="235" customFormat="1" ht="81.599999999999994" customHeight="1">
      <c r="B6" s="331">
        <f ca="1">NOW()</f>
        <v>46118.349808101855</v>
      </c>
      <c r="C6" s="234" t="str">
        <f ca="1">パス!C3</f>
        <v>【2026年度-無料期間用】能力評価申請シート（■■建設_申請者氏名■■◆◆）.xlsx</v>
      </c>
      <c r="D6" s="312">
        <f>様式１!BP2</f>
        <v>0</v>
      </c>
      <c r="E6" s="234">
        <f>様式１!BQ2</f>
        <v>0</v>
      </c>
      <c r="F6" s="279" t="str">
        <f>TEXT(様式１!I15,"0000")&amp;TEXT(様式１!Q15,"0000")&amp;TEXT(様式１!Y15,"0000")&amp;様式１!AG15</f>
        <v>00000000000021</v>
      </c>
      <c r="G6" s="234" t="str">
        <f>TEXT(様式１!P16,"000")&amp;様式１!U16&amp;TEXT(様式１!W16,"0000")</f>
        <v>000-0000</v>
      </c>
      <c r="H6" s="272">
        <f>様式１!AK16</f>
        <v>0</v>
      </c>
      <c r="I6" s="272">
        <f>様式１!P17</f>
        <v>0</v>
      </c>
      <c r="J6" s="234" t="str">
        <f>様式１!BT2</f>
        <v>西暦</v>
      </c>
      <c r="K6" s="234">
        <f>様式１!BU2</f>
        <v>0</v>
      </c>
      <c r="L6" s="234">
        <f>様式１!BV2</f>
        <v>0</v>
      </c>
      <c r="M6" s="234">
        <f>様式１!BW2</f>
        <v>0</v>
      </c>
      <c r="N6" s="234">
        <f>様式１!BX2</f>
        <v>0</v>
      </c>
      <c r="O6" s="234">
        <f>様式１!BY2</f>
        <v>0</v>
      </c>
      <c r="P6" s="236" t="str">
        <f>様式１!BZ2</f>
        <v/>
      </c>
      <c r="Q6" s="237">
        <f>様式１!CA2</f>
        <v>0</v>
      </c>
      <c r="R6" s="234" t="str">
        <f>様式１!CB2</f>
        <v/>
      </c>
      <c r="S6" s="236">
        <f>様式１!CC2</f>
        <v>0</v>
      </c>
      <c r="T6" s="237" t="str">
        <f>様式１!CD2</f>
        <v/>
      </c>
      <c r="U6" s="236">
        <f>様式１!CE2</f>
        <v>0</v>
      </c>
      <c r="V6" s="236" t="str">
        <f>様式１!CF2</f>
        <v/>
      </c>
      <c r="W6" s="237">
        <f>様式１!CG2</f>
        <v>0</v>
      </c>
      <c r="X6" s="236" t="str">
        <f>様式１!CH2</f>
        <v/>
      </c>
      <c r="Y6" s="237">
        <f>様式１!CI2</f>
        <v>0</v>
      </c>
      <c r="Z6" s="236" t="str">
        <f>様式１!CJ2</f>
        <v/>
      </c>
      <c r="AA6" s="237">
        <f>様式１!CK2</f>
        <v>0</v>
      </c>
      <c r="AB6" s="236" t="str">
        <f>様式１!CL2</f>
        <v/>
      </c>
      <c r="AC6" s="237" t="str">
        <f>様式１!CM2</f>
        <v/>
      </c>
      <c r="AD6" s="236" t="str">
        <f>様式１!CN2</f>
        <v/>
      </c>
      <c r="AE6" s="237" t="str">
        <f>様式１!CO2</f>
        <v/>
      </c>
      <c r="AF6" s="236" t="str">
        <f>様式１!CP2</f>
        <v/>
      </c>
      <c r="AG6" s="237" t="str">
        <f>様式１!CQ2</f>
        <v/>
      </c>
      <c r="AH6" s="234">
        <f>様式１!H45</f>
        <v>0</v>
      </c>
      <c r="AI6" s="234">
        <f>様式１!AJ45</f>
        <v>0</v>
      </c>
      <c r="AJ6" s="234">
        <f>様式１!AJ46</f>
        <v>0</v>
      </c>
      <c r="AK6" s="234" t="str">
        <f>TEXT(様式１!H46,"0000")&amp;TEXT(様式１!N46,"0000")&amp;TEXT(様式１!T46,"0000")&amp;様式１!Z46</f>
        <v>00000000000022</v>
      </c>
      <c r="AL6" s="234" t="str">
        <f>TEXT(様式１!O47,"000")&amp;様式１!U47&amp;TEXT(様式１!W47,"0000")</f>
        <v>000-0000</v>
      </c>
      <c r="AM6" s="234" t="str">
        <f>TEXT(様式１!O47,"000")&amp;TEXT(様式１!W47,"0000")</f>
        <v>0000000</v>
      </c>
      <c r="AN6" s="234">
        <f>様式１!H49</f>
        <v>0</v>
      </c>
      <c r="AO6" s="236">
        <f>様式１!R49</f>
        <v>0</v>
      </c>
      <c r="AP6" s="236">
        <f>様式１!AC49</f>
        <v>0</v>
      </c>
      <c r="AQ6" s="236" t="str">
        <f>様式１!AJ47&amp;様式１!AO47&amp;様式１!AQ47&amp;様式１!AV47&amp;様式１!AX47</f>
        <v>--</v>
      </c>
      <c r="AR6" s="234">
        <f>様式１!L50</f>
        <v>0</v>
      </c>
      <c r="AS6" s="234">
        <f>様式１!AB50</f>
        <v>0</v>
      </c>
      <c r="AT6" s="234">
        <f>様式１!AS50</f>
        <v>0</v>
      </c>
      <c r="AU6" s="234" t="str">
        <f>様式１!X43</f>
        <v>登録済であることを確認</v>
      </c>
      <c r="AV6" s="236" t="str">
        <f>様式１!AW5</f>
        <v>Ver.260401</v>
      </c>
      <c r="AW6" s="243">
        <f>様式2!CC2</f>
        <v>0</v>
      </c>
      <c r="AX6" s="234">
        <f>様式2!CD2</f>
        <v>0</v>
      </c>
      <c r="AY6" s="234">
        <f>様式2!CE2</f>
        <v>0</v>
      </c>
      <c r="AZ6" s="234">
        <f>様式2!CF2</f>
        <v>0</v>
      </c>
      <c r="BA6" s="234">
        <f>様式2!CG2</f>
        <v>0</v>
      </c>
      <c r="BB6" s="234">
        <f>様式2!CH2</f>
        <v>0</v>
      </c>
      <c r="BC6" s="234" t="str">
        <f>様式2!CI2</f>
        <v/>
      </c>
      <c r="BD6" s="234" t="str">
        <f>様式2!CJ2</f>
        <v/>
      </c>
      <c r="BE6" s="234">
        <f>様式2!CK2</f>
        <v>0</v>
      </c>
      <c r="BF6" s="234">
        <f>様式2!CL2</f>
        <v>0</v>
      </c>
      <c r="BG6" s="234">
        <f>様式2!CM2</f>
        <v>0</v>
      </c>
      <c r="BH6" s="234">
        <f>様式2!CN2</f>
        <v>0</v>
      </c>
      <c r="BI6" s="234">
        <f>様式2!CO2</f>
        <v>0</v>
      </c>
      <c r="BJ6" s="234">
        <f>様式2!CP2</f>
        <v>0</v>
      </c>
      <c r="BK6" s="234" t="str">
        <f>様式2!CQ2</f>
        <v/>
      </c>
      <c r="BL6" s="234" t="str">
        <f>様式2!CR2</f>
        <v/>
      </c>
      <c r="BM6" s="234">
        <f>様式2!CS2</f>
        <v>0</v>
      </c>
      <c r="BN6" s="234">
        <f>様式2!CT2</f>
        <v>0</v>
      </c>
      <c r="BO6" s="234">
        <f>様式2!CU2</f>
        <v>0</v>
      </c>
      <c r="BP6" s="234">
        <f>様式2!CV2</f>
        <v>0</v>
      </c>
      <c r="BQ6" s="234">
        <f>様式2!CW2</f>
        <v>0</v>
      </c>
      <c r="BR6" s="234">
        <f>様式2!CX2</f>
        <v>0</v>
      </c>
      <c r="BS6" s="234" t="str">
        <f>様式2!CY2</f>
        <v/>
      </c>
      <c r="BT6" s="236" t="str">
        <f>様式2!CZ2</f>
        <v/>
      </c>
      <c r="BU6" s="243">
        <f>新様式3!CO2</f>
        <v>0</v>
      </c>
      <c r="BV6" s="234" t="str">
        <f>新様式3!CP2</f>
        <v/>
      </c>
      <c r="BW6" s="234">
        <f>新様式3!CQ2</f>
        <v>0</v>
      </c>
      <c r="BX6" s="234" t="str">
        <f>新様式3!CR2</f>
        <v/>
      </c>
      <c r="BY6" s="234">
        <f>新様式3!CS2</f>
        <v>0</v>
      </c>
      <c r="BZ6" s="236" t="str">
        <f>新様式3!CT2</f>
        <v/>
      </c>
      <c r="CA6" s="243" t="str">
        <f>確認!DH3</f>
        <v/>
      </c>
      <c r="CB6" s="234" t="str">
        <f>確認!DI3</f>
        <v/>
      </c>
      <c r="CC6" s="234" t="str">
        <f>確認!DJ3</f>
        <v/>
      </c>
      <c r="CD6" s="234" t="str">
        <f>確認!DK3</f>
        <v/>
      </c>
      <c r="CE6" s="234" t="str">
        <f>確認!DL3</f>
        <v/>
      </c>
      <c r="CF6" s="234" t="str">
        <f>確認!DM3</f>
        <v/>
      </c>
      <c r="CG6" s="234" t="str">
        <f>確認!DN3</f>
        <v/>
      </c>
      <c r="CH6" s="234" t="str">
        <f>確認!DO3</f>
        <v/>
      </c>
      <c r="CI6" s="234" t="str">
        <f>確認!DP3</f>
        <v>未達項目あり</v>
      </c>
      <c r="CJ6" s="273">
        <f ca="1">確認!DQ3</f>
        <v>46118</v>
      </c>
    </row>
  </sheetData>
  <phoneticPr fontId="1"/>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27</vt:i4>
      </vt:variant>
    </vt:vector>
  </HeadingPairs>
  <TitlesOfParts>
    <vt:vector size="42" baseType="lpstr">
      <vt:lpstr>申請前にご確認ください</vt:lpstr>
      <vt:lpstr>様式１</vt:lpstr>
      <vt:lpstr>様式2</vt:lpstr>
      <vt:lpstr>新様式3</vt:lpstr>
      <vt:lpstr>旧様式3</vt:lpstr>
      <vt:lpstr>CCUS就業履歴数の見方</vt:lpstr>
      <vt:lpstr>申請書類送り状</vt:lpstr>
      <vt:lpstr>確認</vt:lpstr>
      <vt:lpstr>転送</vt:lpstr>
      <vt:lpstr>パス</vt:lpstr>
      <vt:lpstr>プルダウン</vt:lpstr>
      <vt:lpstr>経験年数入力方法</vt:lpstr>
      <vt:lpstr>注意事項</vt:lpstr>
      <vt:lpstr>注意事項 (2)</vt:lpstr>
      <vt:lpstr>資格コード一覧</vt:lpstr>
      <vt:lpstr>CCUS就業履歴数の見方!Print_Area</vt:lpstr>
      <vt:lpstr>確認!Print_Area</vt:lpstr>
      <vt:lpstr>旧様式3!Print_Area</vt:lpstr>
      <vt:lpstr>新様式3!Print_Area</vt:lpstr>
      <vt:lpstr>申請書類送り状!Print_Area</vt:lpstr>
      <vt:lpstr>申請前にご確認ください!Print_Area</vt:lpstr>
      <vt:lpstr>注意事項!Print_Area</vt:lpstr>
      <vt:lpstr>'注意事項 (2)'!Print_Area</vt:lpstr>
      <vt:lpstr>様式１!Print_Area</vt:lpstr>
      <vt:lpstr>様式2!Print_Area</vt:lpstr>
      <vt:lpstr>レベル</vt:lpstr>
      <vt:lpstr>レベル２</vt:lpstr>
      <vt:lpstr>レベル２コピー</vt:lpstr>
      <vt:lpstr>レベル３</vt:lpstr>
      <vt:lpstr>レベル３コピー</vt:lpstr>
      <vt:lpstr>レベル４</vt:lpstr>
      <vt:lpstr>レベル４コピー</vt:lpstr>
      <vt:lpstr>レベルコピー</vt:lpstr>
      <vt:lpstr>レベルを選択</vt:lpstr>
      <vt:lpstr>会員区分</vt:lpstr>
      <vt:lpstr>期間要件</vt:lpstr>
      <vt:lpstr>元号</vt:lpstr>
      <vt:lpstr>現レベル</vt:lpstr>
      <vt:lpstr>資格コード</vt:lpstr>
      <vt:lpstr>資格のコード</vt:lpstr>
      <vt:lpstr>所属団体</vt:lpstr>
      <vt:lpstr>都道府県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JEMCA</dc:creator>
  <cp:lastModifiedBy>躯体共有</cp:lastModifiedBy>
  <cp:lastPrinted>2026-03-30T21:12:39Z</cp:lastPrinted>
  <dcterms:created xsi:type="dcterms:W3CDTF">2019-12-09T08:24:19Z</dcterms:created>
  <dcterms:modified xsi:type="dcterms:W3CDTF">2026-04-05T23:24:11Z</dcterms:modified>
</cp:coreProperties>
</file>