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landisk-c52432\Share\0500_コンクリート工検定事業\2600_2026年度団体検定\春期_関東地区\"/>
    </mc:Choice>
  </mc:AlternateContent>
  <xr:revisionPtr revIDLastSave="0" documentId="13_ncr:1_{F8AF6189-32ED-4D73-911E-F66610CCFEDA}" xr6:coauthVersionLast="47" xr6:coauthVersionMax="47" xr10:uidLastSave="{00000000-0000-0000-0000-000000000000}"/>
  <bookViews>
    <workbookView xWindow="-120" yWindow="-120" windowWidth="29040" windowHeight="15720" firstSheet="1" activeTab="2" xr2:uid="{417FD0C9-FF00-41E8-A058-A806FFC120DC}"/>
  </bookViews>
  <sheets>
    <sheet name="改定履歴" sheetId="7" state="hidden" r:id="rId1"/>
    <sheet name="入力見本" sheetId="9" r:id="rId2"/>
    <sheet name="申込書" sheetId="1" r:id="rId3"/>
    <sheet name="経歴証明書" sheetId="10" r:id="rId4"/>
    <sheet name="協力会社確認書" sheetId="8" r:id="rId5"/>
    <sheet name="申込書類送り状" sheetId="6" r:id="rId6"/>
    <sheet name="経験年数入力方法" sheetId="11" state="hidden" r:id="rId7"/>
    <sheet name="プルダウン" sheetId="2" state="hidden" r:id="rId8"/>
  </sheets>
  <definedNames>
    <definedName name="_xlnm.Print_Area" localSheetId="4">協力会社確認書!$C$7:$H$23</definedName>
    <definedName name="_xlnm.Print_Area" localSheetId="3">経歴証明書!$B$4:$BC$37</definedName>
    <definedName name="_xlnm.Print_Area" localSheetId="2">申込書!$B$6:$O$42,申込書!$AX$5:$BH$39</definedName>
    <definedName name="_xlnm.Print_Area" localSheetId="5">申込書類送り状!$B$2:$H$50</definedName>
    <definedName name="_xlnm.Print_Area" localSheetId="1">入力見本!$J$6:$W$42,入力見本!$BF$5:$BP$39</definedName>
    <definedName name="会員・協力会社・非会員区分">プルダウン!$M$3:$M$5</definedName>
    <definedName name="受検地区">プルダウン!$E$3:$E$4</definedName>
    <definedName name="地区別コード・会場テーブル">プルダウン!$E$2:$G$4</definedName>
    <definedName name="都道府県">プルダウン!$O$3:$O$49</definedName>
    <definedName name="等級">プルダウン!$I$3:$I$11</definedName>
    <definedName name="等級別検定日テーブル">プルダウン!$I$2:$K$11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42" i="9" l="1"/>
  <c r="AY9" i="10"/>
  <c r="AT9" i="10"/>
  <c r="AL9" i="10"/>
  <c r="J19" i="1"/>
  <c r="J11" i="2"/>
  <c r="J10" i="2"/>
  <c r="J9" i="2"/>
  <c r="J8" i="2"/>
  <c r="J7" i="2"/>
  <c r="J6" i="2"/>
  <c r="J5" i="2"/>
  <c r="J4" i="2"/>
  <c r="J3" i="2"/>
  <c r="BF20" i="10" l="1"/>
  <c r="AW4" i="10"/>
  <c r="AN18" i="10"/>
  <c r="AN16" i="10"/>
  <c r="I17" i="10"/>
  <c r="I16" i="10"/>
  <c r="AJ12" i="10"/>
  <c r="AJ11" i="10"/>
  <c r="H11" i="10"/>
  <c r="H41" i="11"/>
  <c r="H40" i="11"/>
  <c r="H39" i="11"/>
  <c r="H38" i="11"/>
  <c r="L37" i="11"/>
  <c r="H37" i="11"/>
  <c r="L36" i="11"/>
  <c r="H36" i="11"/>
  <c r="L35" i="11"/>
  <c r="H35" i="11"/>
  <c r="L34" i="11"/>
  <c r="H34" i="11"/>
  <c r="L33" i="11"/>
  <c r="H33" i="11"/>
  <c r="L32" i="11"/>
  <c r="H32" i="11"/>
  <c r="L31" i="11"/>
  <c r="H31" i="11"/>
  <c r="L30" i="11"/>
  <c r="H30" i="11"/>
  <c r="L29" i="11"/>
  <c r="H29" i="11"/>
  <c r="L28" i="11"/>
  <c r="H28" i="11"/>
  <c r="L27" i="11"/>
  <c r="H27" i="11"/>
  <c r="L26" i="11"/>
  <c r="H26" i="11"/>
  <c r="L25" i="11"/>
  <c r="H25" i="11"/>
  <c r="L24" i="11"/>
  <c r="H24" i="11"/>
  <c r="L23" i="11"/>
  <c r="H23" i="11"/>
  <c r="L22" i="11"/>
  <c r="H22" i="11"/>
  <c r="L21" i="11"/>
  <c r="H21" i="11"/>
  <c r="L20" i="11"/>
  <c r="H20" i="11"/>
  <c r="L19" i="11"/>
  <c r="H19" i="11"/>
  <c r="L18" i="11"/>
  <c r="H18" i="11"/>
  <c r="L17" i="11"/>
  <c r="H17" i="11"/>
  <c r="L16" i="11"/>
  <c r="H16" i="11"/>
  <c r="L15" i="11"/>
  <c r="H15" i="11"/>
  <c r="L14" i="11"/>
  <c r="H14" i="11"/>
  <c r="L13" i="11"/>
  <c r="H13" i="11"/>
  <c r="L12" i="11"/>
  <c r="H12" i="11"/>
  <c r="L11" i="11"/>
  <c r="H11" i="11"/>
  <c r="L10" i="11"/>
  <c r="H10" i="11"/>
  <c r="L9" i="11"/>
  <c r="H9" i="11"/>
  <c r="L8" i="11"/>
  <c r="L7" i="11"/>
  <c r="L6" i="11"/>
  <c r="L5" i="11"/>
  <c r="BG24" i="10"/>
  <c r="BF24" i="10"/>
  <c r="BE24" i="10"/>
  <c r="BD24" i="10"/>
  <c r="AV24" i="10"/>
  <c r="AM24" i="10"/>
  <c r="BF23" i="10"/>
  <c r="BE23" i="10"/>
  <c r="BD23" i="10"/>
  <c r="BF22" i="10"/>
  <c r="BE22" i="10"/>
  <c r="BG23" i="10" l="1"/>
  <c r="BH23" i="10" s="1"/>
  <c r="BI23" i="10" s="1"/>
  <c r="AM23" i="10" s="1"/>
  <c r="BD25" i="10"/>
  <c r="BL22" i="10" s="1"/>
  <c r="BG22" i="10"/>
  <c r="BH24" i="10"/>
  <c r="BI24" i="10" s="1"/>
  <c r="BJ24" i="10" s="1"/>
  <c r="BG25" i="10" l="1"/>
  <c r="BH22" i="10"/>
  <c r="BH25" i="10" s="1"/>
  <c r="BJ23" i="10"/>
  <c r="AV23" i="10" s="1"/>
  <c r="BK25" i="10" l="1"/>
  <c r="B25" i="10" s="1"/>
  <c r="BI22" i="10"/>
  <c r="BJ22" i="10" s="1"/>
  <c r="AV22" i="10" s="1"/>
  <c r="BI25" i="10"/>
  <c r="BJ25" i="10" s="1"/>
  <c r="AM22" i="10" l="1"/>
  <c r="AM25" i="10" s="1"/>
  <c r="AV25" i="10"/>
  <c r="E26" i="1" l="1"/>
  <c r="I26" i="1" s="1"/>
  <c r="Q29" i="1"/>
  <c r="H4" i="6"/>
  <c r="V40" i="9"/>
  <c r="U40" i="9"/>
  <c r="Y37" i="9"/>
  <c r="Y36" i="9"/>
  <c r="Y32" i="9"/>
  <c r="Y31" i="9"/>
  <c r="Y30" i="9"/>
  <c r="Y29" i="9"/>
  <c r="Y28" i="9"/>
  <c r="Y27" i="9"/>
  <c r="Y26" i="9"/>
  <c r="Q26" i="9"/>
  <c r="Y25" i="9"/>
  <c r="Y24" i="9"/>
  <c r="Y23" i="9"/>
  <c r="S23" i="9"/>
  <c r="Y22" i="9"/>
  <c r="Y21" i="9"/>
  <c r="Y20" i="9"/>
  <c r="Y19" i="9"/>
  <c r="R19" i="9"/>
  <c r="Y18" i="9"/>
  <c r="M17" i="9"/>
  <c r="AI3" i="9" s="1"/>
  <c r="Y16" i="9"/>
  <c r="Y15" i="9"/>
  <c r="Q15" i="9"/>
  <c r="L10" i="9"/>
  <c r="BB3" i="9"/>
  <c r="BA3" i="9"/>
  <c r="AZ3" i="9"/>
  <c r="AY3" i="9"/>
  <c r="AX3" i="9"/>
  <c r="AW3" i="9"/>
  <c r="AV3" i="9"/>
  <c r="AU3" i="9"/>
  <c r="AT3" i="9"/>
  <c r="AS3" i="9"/>
  <c r="AR3" i="9"/>
  <c r="AQ3" i="9"/>
  <c r="AP3" i="9"/>
  <c r="AN3" i="9"/>
  <c r="AM3" i="9"/>
  <c r="AL3" i="9"/>
  <c r="AW8" i="9" s="1"/>
  <c r="AK3" i="9"/>
  <c r="AJ3" i="9"/>
  <c r="AW7" i="9" s="1"/>
  <c r="AH3" i="9"/>
  <c r="AG3" i="9"/>
  <c r="AF3" i="9"/>
  <c r="AE3" i="9"/>
  <c r="Q3" i="9" a="1"/>
  <c r="Q3" i="9" s="1"/>
  <c r="Q2" i="9" a="1"/>
  <c r="Q2" i="9" s="1"/>
  <c r="P2" i="9" s="1"/>
  <c r="L2" i="9" a="1"/>
  <c r="L2" i="9" s="1"/>
  <c r="K2" i="9" s="1"/>
  <c r="L1" i="9" a="1"/>
  <c r="L1" i="9" s="1"/>
  <c r="Q15" i="1"/>
  <c r="U28" i="9" l="1"/>
  <c r="V23" i="9"/>
  <c r="K1" i="9"/>
  <c r="K3" i="9" s="1"/>
  <c r="L3" i="9" s="1"/>
  <c r="AO3" i="9"/>
  <c r="AJ4" i="9"/>
  <c r="AQ3" i="1"/>
  <c r="AP3" i="1"/>
  <c r="AO3" i="1"/>
  <c r="AL3" i="1"/>
  <c r="E20" i="8"/>
  <c r="E19" i="8"/>
  <c r="G9" i="8"/>
  <c r="E17" i="1"/>
  <c r="Q32" i="1" l="1"/>
  <c r="Q31" i="1"/>
  <c r="Q30" i="1"/>
  <c r="Q28" i="1"/>
  <c r="B10" i="7"/>
  <c r="B11" i="7"/>
  <c r="B12" i="7"/>
  <c r="B13" i="7"/>
  <c r="B14" i="7"/>
  <c r="B15" i="7"/>
  <c r="B5" i="7"/>
  <c r="B6" i="7" s="1"/>
  <c r="B7" i="7" s="1"/>
  <c r="B8" i="7" s="1"/>
  <c r="B9" i="7" s="1"/>
  <c r="Q20" i="1" l="1"/>
  <c r="Q37" i="1"/>
  <c r="Q36" i="1"/>
  <c r="E18" i="6"/>
  <c r="H7" i="6"/>
  <c r="H6" i="6"/>
  <c r="H5" i="6"/>
  <c r="Q25" i="1" l="1"/>
  <c r="Q23" i="1"/>
  <c r="Q27" i="1"/>
  <c r="Q26" i="1"/>
  <c r="Q24" i="1"/>
  <c r="Q22" i="1"/>
  <c r="Q21" i="1"/>
  <c r="Q19" i="1"/>
  <c r="Q18" i="1"/>
  <c r="Q16" i="1"/>
  <c r="I3" i="1" a="1"/>
  <c r="I3" i="1" s="1"/>
  <c r="N40" i="1" l="1"/>
  <c r="I2" i="1" a="1"/>
  <c r="I2" i="1" s="1"/>
  <c r="H2" i="1" s="1"/>
  <c r="D2" i="1" a="1"/>
  <c r="D2" i="1" s="1"/>
  <c r="C2" i="1" s="1"/>
  <c r="D1" i="1" a="1"/>
  <c r="D1" i="1" s="1"/>
  <c r="C1" i="1" l="1"/>
  <c r="C3" i="1" s="1"/>
  <c r="D3" i="1" s="1"/>
  <c r="W3" i="1" l="1"/>
  <c r="X3" i="1"/>
  <c r="Y3" i="1"/>
  <c r="Z3" i="1"/>
  <c r="AB3" i="1"/>
  <c r="AO7" i="1" s="1"/>
  <c r="AN3" i="1" l="1"/>
  <c r="AM3" i="1"/>
  <c r="AT3" i="1"/>
  <c r="AS3" i="1"/>
  <c r="AR3" i="1"/>
  <c r="AK3" i="1"/>
  <c r="AJ3" i="1"/>
  <c r="AI3" i="1"/>
  <c r="AH3" i="1"/>
  <c r="AE3" i="1"/>
  <c r="AF3" i="1"/>
  <c r="AD3" i="1"/>
  <c r="AO8" i="1" s="1"/>
  <c r="M28" i="1" s="1"/>
  <c r="AC3" i="1"/>
  <c r="M40" i="1"/>
  <c r="I15" i="1"/>
  <c r="AB4" i="1" l="1"/>
  <c r="K23" i="1"/>
  <c r="D10" i="1"/>
  <c r="H18" i="6" s="1"/>
  <c r="AG3" i="1" l="1"/>
  <c r="I19" i="10"/>
  <c r="AA3" i="1"/>
  <c r="H16" i="6"/>
  <c r="N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永井雅章</author>
    <author>躯体共有</author>
  </authors>
  <commentList>
    <comment ref="B10" authorId="0" shapeId="0" xr:uid="{D9F3CE0E-656E-4C83-8D22-0192A86C0E05}">
      <text>
        <r>
          <rPr>
            <sz val="9"/>
            <color indexed="12"/>
            <rFont val="MS P ゴシック"/>
            <family val="3"/>
            <charset val="128"/>
          </rPr>
          <t xml:space="preserve">このシートの「証明者」「受検者」の情報は、「申込書」に入力した内容が自動反映されます。
</t>
        </r>
      </text>
    </comment>
    <comment ref="B15" authorId="0" shapeId="0" xr:uid="{188404E2-CCC9-487E-9306-076E0CA3CAAA}">
      <text>
        <r>
          <rPr>
            <sz val="9"/>
            <color indexed="30"/>
            <rFont val="MS P ゴシック"/>
            <family val="3"/>
            <charset val="128"/>
          </rPr>
          <t>このシートの「証明者」の情報は、様式１「能力評価申請書」に入力した内容が自動反映されます。
→</t>
        </r>
        <r>
          <rPr>
            <b/>
            <sz val="9"/>
            <color indexed="30"/>
            <rFont val="MS P ゴシック"/>
            <family val="3"/>
            <charset val="128"/>
          </rPr>
          <t>「フリガナ」～「技能者ID」については、先に様式１に入力してください。</t>
        </r>
        <r>
          <rPr>
            <sz val="9"/>
            <color indexed="30"/>
            <rFont val="MS P ゴシック"/>
            <family val="3"/>
            <charset val="128"/>
          </rPr>
          <t xml:space="preserve">
</t>
        </r>
      </text>
    </comment>
    <comment ref="AC37" authorId="1" shapeId="0" xr:uid="{2800A2A1-069B-4131-9FEE-8770CDF99A45}">
      <text>
        <r>
          <rPr>
            <b/>
            <sz val="9"/>
            <color indexed="81"/>
            <rFont val="MS P ゴシック"/>
            <family val="3"/>
            <charset val="128"/>
          </rPr>
          <t>受検者本人の自署・押印がない場合は、申込は受け付けできませんので、ご注意ください。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<sst xmlns="http://schemas.openxmlformats.org/spreadsheetml/2006/main" count="562" uniqueCount="397">
  <si>
    <t>受検等級</t>
    <rPh sb="0" eb="2">
      <t>ジュケン</t>
    </rPh>
    <rPh sb="2" eb="4">
      <t>トウキュウ</t>
    </rPh>
    <phoneticPr fontId="4"/>
  </si>
  <si>
    <t>受検地区</t>
    <rPh sb="0" eb="2">
      <t>ジュケン</t>
    </rPh>
    <rPh sb="2" eb="4">
      <t>チク</t>
    </rPh>
    <phoneticPr fontId="4"/>
  </si>
  <si>
    <t>受検者氏名</t>
    <rPh sb="0" eb="3">
      <t>ジュケンシャ</t>
    </rPh>
    <rPh sb="3" eb="5">
      <t>シメイ</t>
    </rPh>
    <phoneticPr fontId="4"/>
  </si>
  <si>
    <t>自宅住所</t>
    <rPh sb="0" eb="2">
      <t>ジタク</t>
    </rPh>
    <rPh sb="2" eb="4">
      <t>ジュウショ</t>
    </rPh>
    <phoneticPr fontId="4"/>
  </si>
  <si>
    <t>生年月日</t>
    <rPh sb="0" eb="2">
      <t>セイネン</t>
    </rPh>
    <rPh sb="2" eb="4">
      <t>ツキヒ</t>
    </rPh>
    <phoneticPr fontId="4"/>
  </si>
  <si>
    <t>フリガナ</t>
    <phoneticPr fontId="4"/>
  </si>
  <si>
    <t>連絡先</t>
    <rPh sb="0" eb="2">
      <t>レンラク</t>
    </rPh>
    <rPh sb="2" eb="3">
      <t>サキ</t>
    </rPh>
    <phoneticPr fontId="4"/>
  </si>
  <si>
    <t>会員・協力会社区分</t>
    <rPh sb="0" eb="2">
      <t>カイイン</t>
    </rPh>
    <rPh sb="3" eb="5">
      <t>キョウリョク</t>
    </rPh>
    <rPh sb="5" eb="7">
      <t>カイシャ</t>
    </rPh>
    <rPh sb="7" eb="9">
      <t>クブン</t>
    </rPh>
    <phoneticPr fontId="4"/>
  </si>
  <si>
    <t>メールアドレス</t>
    <phoneticPr fontId="4"/>
  </si>
  <si>
    <t>企業名</t>
    <rPh sb="0" eb="3">
      <t>キギョウメイ</t>
    </rPh>
    <phoneticPr fontId="4"/>
  </si>
  <si>
    <t>都道府県</t>
    <rPh sb="0" eb="4">
      <t>トドウフケン</t>
    </rPh>
    <phoneticPr fontId="4"/>
  </si>
  <si>
    <t>市町村以下</t>
    <rPh sb="0" eb="3">
      <t>シチョウソン</t>
    </rPh>
    <rPh sb="3" eb="5">
      <t>イカ</t>
    </rPh>
    <phoneticPr fontId="4"/>
  </si>
  <si>
    <t>郵便番号</t>
    <rPh sb="0" eb="2">
      <t>ユウビン</t>
    </rPh>
    <rPh sb="2" eb="4">
      <t>バンゴウ</t>
    </rPh>
    <phoneticPr fontId="4"/>
  </si>
  <si>
    <t>電話番号</t>
    <rPh sb="0" eb="2">
      <t>デンワ</t>
    </rPh>
    <rPh sb="2" eb="4">
      <t>バンゴウ</t>
    </rPh>
    <phoneticPr fontId="4"/>
  </si>
  <si>
    <t>-</t>
    <phoneticPr fontId="4"/>
  </si>
  <si>
    <t>号</t>
    <rPh sb="0" eb="1">
      <t>ゴウ</t>
    </rPh>
    <phoneticPr fontId="4"/>
  </si>
  <si>
    <t>コンクリート工事に関する
これまでの経験年数</t>
    <rPh sb="6" eb="8">
      <t>コウジ</t>
    </rPh>
    <rPh sb="9" eb="10">
      <t>カン</t>
    </rPh>
    <rPh sb="18" eb="20">
      <t>ケイケン</t>
    </rPh>
    <rPh sb="20" eb="22">
      <t>ネンスウ</t>
    </rPh>
    <phoneticPr fontId="4"/>
  </si>
  <si>
    <t>受検
区分</t>
    <rPh sb="0" eb="2">
      <t>ジュケン</t>
    </rPh>
    <rPh sb="3" eb="5">
      <t>クブン</t>
    </rPh>
    <phoneticPr fontId="4"/>
  </si>
  <si>
    <t>西暦</t>
    <rPh sb="0" eb="2">
      <t>セイレキ</t>
    </rPh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</si>
  <si>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</si>
  <si>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</si>
  <si>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</si>
  <si>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@</t>
    <phoneticPr fontId="4"/>
  </si>
  <si>
    <t>日</t>
    <rPh sb="0" eb="1">
      <t>ニチ</t>
    </rPh>
    <phoneticPr fontId="4"/>
  </si>
  <si>
    <t>検定日</t>
    <rPh sb="0" eb="3">
      <t>ケンテイビ</t>
    </rPh>
    <phoneticPr fontId="4"/>
  </si>
  <si>
    <t>申込内容</t>
    <rPh sb="0" eb="2">
      <t>モウシコミ</t>
    </rPh>
    <rPh sb="2" eb="4">
      <t>ナイヨウ</t>
    </rPh>
    <phoneticPr fontId="4"/>
  </si>
  <si>
    <t>項目</t>
    <rPh sb="0" eb="2">
      <t>コウモク</t>
    </rPh>
    <phoneticPr fontId="4"/>
  </si>
  <si>
    <t>会場</t>
    <rPh sb="0" eb="2">
      <t>カイジョウ</t>
    </rPh>
    <phoneticPr fontId="4"/>
  </si>
  <si>
    <r>
      <rPr>
        <sz val="9"/>
        <color theme="1"/>
        <rFont val="ＭＳ Ｐ明朝"/>
        <family val="1"/>
        <charset val="128"/>
      </rPr>
      <t>受検日当日・前日の</t>
    </r>
    <r>
      <rPr>
        <sz val="11"/>
        <color theme="1"/>
        <rFont val="ＭＳ Ｐ明朝"/>
        <family val="1"/>
        <charset val="128"/>
      </rPr>
      <t>連絡先電話番号</t>
    </r>
    <rPh sb="0" eb="3">
      <t>ジュケンビ</t>
    </rPh>
    <rPh sb="3" eb="5">
      <t>トウジツ</t>
    </rPh>
    <rPh sb="6" eb="8">
      <t>ゼンジツ</t>
    </rPh>
    <rPh sb="9" eb="11">
      <t>レンラク</t>
    </rPh>
    <rPh sb="11" eb="12">
      <t>サキ</t>
    </rPh>
    <rPh sb="12" eb="14">
      <t>デンワ</t>
    </rPh>
    <rPh sb="14" eb="16">
      <t>バンゴウ</t>
    </rPh>
    <phoneticPr fontId="4"/>
  </si>
  <si>
    <t>日本躯体</t>
    <rPh sb="0" eb="2">
      <t>ニホン</t>
    </rPh>
    <rPh sb="2" eb="4">
      <t>クタイ</t>
    </rPh>
    <phoneticPr fontId="4"/>
  </si>
  <si>
    <t>一般社団法人日本建設躯体工事業団体連合会 殿</t>
    <rPh sb="0" eb="2">
      <t>イッパン</t>
    </rPh>
    <rPh sb="2" eb="4">
      <t>シャダン</t>
    </rPh>
    <rPh sb="4" eb="6">
      <t>ホウジン</t>
    </rPh>
    <rPh sb="6" eb="8">
      <t>ニホン</t>
    </rPh>
    <rPh sb="8" eb="10">
      <t>ケンセツ</t>
    </rPh>
    <rPh sb="10" eb="12">
      <t>クタイ</t>
    </rPh>
    <rPh sb="12" eb="15">
      <t>コウジギョウ</t>
    </rPh>
    <rPh sb="15" eb="17">
      <t>ダンタイ</t>
    </rPh>
    <rPh sb="17" eb="20">
      <t>レンゴウカイ</t>
    </rPh>
    <rPh sb="21" eb="22">
      <t>ドノ</t>
    </rPh>
    <phoneticPr fontId="4"/>
  </si>
  <si>
    <t>企　業　名</t>
    <rPh sb="0" eb="1">
      <t>キ</t>
    </rPh>
    <rPh sb="2" eb="3">
      <t>ゴウ</t>
    </rPh>
    <rPh sb="4" eb="5">
      <t>メイ</t>
    </rPh>
    <phoneticPr fontId="4"/>
  </si>
  <si>
    <t>都道府県から</t>
    <rPh sb="0" eb="4">
      <t>トドウフケン</t>
    </rPh>
    <phoneticPr fontId="4"/>
  </si>
  <si>
    <t>都道府県名</t>
    <rPh sb="0" eb="4">
      <t>トドウフケン</t>
    </rPh>
    <rPh sb="4" eb="5">
      <t>メイ</t>
    </rPh>
    <phoneticPr fontId="18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</si>
  <si>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</si>
  <si>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</si>
  <si>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</si>
  <si>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</si>
  <si>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</si>
  <si>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</si>
  <si>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</si>
  <si>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</si>
  <si>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</si>
  <si>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</si>
  <si>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</si>
  <si>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</si>
  <si>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</si>
  <si>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</si>
  <si>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</si>
  <si>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</si>
  <si>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</si>
  <si>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</si>
  <si>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</si>
  <si>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</si>
  <si>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</si>
  <si>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</si>
  <si>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</si>
  <si>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</si>
  <si>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</si>
  <si>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</si>
  <si>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</si>
  <si>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</si>
  <si>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</si>
  <si>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</si>
  <si>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</si>
  <si>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</si>
  <si>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</si>
  <si>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</si>
  <si>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</si>
  <si>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</si>
  <si>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</si>
  <si>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</si>
  <si>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</si>
  <si>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</si>
  <si>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</si>
  <si>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</si>
  <si>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</si>
  <si>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</si>
  <si>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</si>
  <si>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</si>
  <si>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</si>
  <si>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確認ﾒｯｾｰｼﾞ</t>
    <rPh sb="0" eb="2">
      <t>カクニン</t>
    </rPh>
    <phoneticPr fontId="4"/>
  </si>
  <si>
    <t>※玉掛技能講習の修了証（写）をご提出ください</t>
    <rPh sb="1" eb="3">
      <t>タマカケ</t>
    </rPh>
    <rPh sb="3" eb="5">
      <t>ギノウ</t>
    </rPh>
    <rPh sb="5" eb="7">
      <t>コウシュウ</t>
    </rPh>
    <rPh sb="8" eb="11">
      <t>シュウリョウショウ</t>
    </rPh>
    <rPh sb="12" eb="13">
      <t>ウツ</t>
    </rPh>
    <rPh sb="16" eb="18">
      <t>テイシュツ</t>
    </rPh>
    <phoneticPr fontId="4"/>
  </si>
  <si>
    <t>この申込書は、以下のとおり「メール送信」ならびに「郵送」をお願いいたします。</t>
    <rPh sb="2" eb="5">
      <t>モウシコミショ</t>
    </rPh>
    <rPh sb="7" eb="9">
      <t>イカ</t>
    </rPh>
    <rPh sb="17" eb="19">
      <t>ソウシン</t>
    </rPh>
    <rPh sb="25" eb="27">
      <t>ユウソウ</t>
    </rPh>
    <rPh sb="30" eb="31">
      <t>ネガ</t>
    </rPh>
    <phoneticPr fontId="4"/>
  </si>
  <si>
    <t>　①　入力いただいたExcelファイルをメールにて日本躯体（kentei@nihonkutai.or.jp）に送信</t>
    <rPh sb="3" eb="5">
      <t>ニュウリョク</t>
    </rPh>
    <rPh sb="25" eb="27">
      <t>ニホン</t>
    </rPh>
    <rPh sb="27" eb="29">
      <t>クタイ</t>
    </rPh>
    <rPh sb="55" eb="57">
      <t>ソウシン</t>
    </rPh>
    <phoneticPr fontId="4"/>
  </si>
  <si>
    <t>受付印</t>
    <rPh sb="0" eb="2">
      <t>ウケツケ</t>
    </rPh>
    <rPh sb="2" eb="3">
      <t>イン</t>
    </rPh>
    <phoneticPr fontId="4"/>
  </si>
  <si>
    <t>関東地区</t>
    <rPh sb="0" eb="2">
      <t>カントウ</t>
    </rPh>
    <rPh sb="2" eb="4">
      <t>チク</t>
    </rPh>
    <phoneticPr fontId="4"/>
  </si>
  <si>
    <t>地区コード</t>
    <rPh sb="0" eb="2">
      <t>チク</t>
    </rPh>
    <phoneticPr fontId="4"/>
  </si>
  <si>
    <t>受検者の経験年数をはじめ、以上の申込内容が事実に相違ないことを証明します。</t>
    <rPh sb="0" eb="3">
      <t>ジュケンシャ</t>
    </rPh>
    <rPh sb="4" eb="6">
      <t>ケイケン</t>
    </rPh>
    <rPh sb="6" eb="8">
      <t>ネンスウ</t>
    </rPh>
    <rPh sb="13" eb="15">
      <t>イジョウ</t>
    </rPh>
    <rPh sb="16" eb="18">
      <t>モウシコミ</t>
    </rPh>
    <rPh sb="18" eb="20">
      <t>ナイヨウ</t>
    </rPh>
    <rPh sb="21" eb="23">
      <t>ジジツ</t>
    </rPh>
    <rPh sb="24" eb="26">
      <t>ソウイ</t>
    </rPh>
    <rPh sb="31" eb="33">
      <t>ショウメイ</t>
    </rPh>
    <phoneticPr fontId="4"/>
  </si>
  <si>
    <t>ご担当者名</t>
    <rPh sb="1" eb="4">
      <t>タントウシャ</t>
    </rPh>
    <rPh sb="4" eb="5">
      <t>メイ</t>
    </rPh>
    <phoneticPr fontId="4"/>
  </si>
  <si>
    <t>（経験・
資格
要件）</t>
    <rPh sb="1" eb="3">
      <t>ケイケン</t>
    </rPh>
    <rPh sb="5" eb="7">
      <t>シカク</t>
    </rPh>
    <rPh sb="8" eb="10">
      <t>ヨウケン</t>
    </rPh>
    <phoneticPr fontId="4"/>
  </si>
  <si>
    <t>㊞</t>
    <phoneticPr fontId="4"/>
  </si>
  <si>
    <t>申込
企業 ・
受検者</t>
    <rPh sb="0" eb="1">
      <t>サル</t>
    </rPh>
    <rPh sb="1" eb="2">
      <t>コミ</t>
    </rPh>
    <rPh sb="3" eb="5">
      <t>キギョウ</t>
    </rPh>
    <rPh sb="8" eb="11">
      <t>ジュケンシャ</t>
    </rPh>
    <phoneticPr fontId="4"/>
  </si>
  <si>
    <t>会員企業名</t>
    <rPh sb="0" eb="2">
      <t>カイイン</t>
    </rPh>
    <rPh sb="1" eb="2">
      <t>キョウカイ</t>
    </rPh>
    <rPh sb="2" eb="5">
      <t>キギョウメイ</t>
    </rPh>
    <phoneticPr fontId="4"/>
  </si>
  <si>
    <t>コンクリート工事経験年数</t>
    <rPh sb="6" eb="8">
      <t>コウジ</t>
    </rPh>
    <rPh sb="8" eb="10">
      <t>ケイケン</t>
    </rPh>
    <rPh sb="10" eb="12">
      <t>ネンスウ</t>
    </rPh>
    <phoneticPr fontId="4"/>
  </si>
  <si>
    <t>玉掛け技能講習
修了番号</t>
    <rPh sb="0" eb="2">
      <t>タマガ</t>
    </rPh>
    <rPh sb="3" eb="5">
      <t>ギノウ</t>
    </rPh>
    <rPh sb="5" eb="7">
      <t>コウシュウ</t>
    </rPh>
    <rPh sb="8" eb="10">
      <t>シュウリョウ</t>
    </rPh>
    <rPh sb="10" eb="12">
      <t>バンゴウ</t>
    </rPh>
    <phoneticPr fontId="4"/>
  </si>
  <si>
    <t>連絡先
電話番号</t>
    <rPh sb="0" eb="2">
      <t>レンラク</t>
    </rPh>
    <rPh sb="2" eb="3">
      <t>サキ</t>
    </rPh>
    <rPh sb="4" eb="6">
      <t>デンワ</t>
    </rPh>
    <rPh sb="6" eb="8">
      <t>バンゴウ</t>
    </rPh>
    <phoneticPr fontId="4"/>
  </si>
  <si>
    <t>　会員・協力会社
区分</t>
    <rPh sb="1" eb="3">
      <t>カイイン</t>
    </rPh>
    <rPh sb="4" eb="6">
      <t>キョウリョク</t>
    </rPh>
    <rPh sb="6" eb="8">
      <t>カイシャ</t>
    </rPh>
    <rPh sb="9" eb="11">
      <t>クブン</t>
    </rPh>
    <phoneticPr fontId="4"/>
  </si>
  <si>
    <t>担当者</t>
    <rPh sb="0" eb="3">
      <t>タントウシャ</t>
    </rPh>
    <phoneticPr fontId="4"/>
  </si>
  <si>
    <t>役職</t>
    <rPh sb="0" eb="2">
      <t>ヤクショク</t>
    </rPh>
    <phoneticPr fontId="4"/>
  </si>
  <si>
    <t>代表者名</t>
    <rPh sb="0" eb="3">
      <t>ダイヒョウシャ</t>
    </rPh>
    <rPh sb="3" eb="4">
      <t>メイ</t>
    </rPh>
    <phoneticPr fontId="4"/>
  </si>
  <si>
    <t>試験</t>
    <rPh sb="0" eb="2">
      <t>シケン</t>
    </rPh>
    <phoneticPr fontId="4"/>
  </si>
  <si>
    <t>年
以上</t>
    <rPh sb="0" eb="1">
      <t>ネン</t>
    </rPh>
    <rPh sb="2" eb="4">
      <t>イジョウ</t>
    </rPh>
    <phoneticPr fontId="4"/>
  </si>
  <si>
    <t>1</t>
    <phoneticPr fontId="4"/>
  </si>
  <si>
    <t>2</t>
    <phoneticPr fontId="4"/>
  </si>
  <si>
    <t>3</t>
  </si>
  <si>
    <t>4</t>
  </si>
  <si>
    <t>5</t>
  </si>
  <si>
    <t>6</t>
  </si>
  <si>
    <t>7</t>
  </si>
  <si>
    <t>8</t>
  </si>
  <si>
    <t>申込日：</t>
    <rPh sb="0" eb="2">
      <t>モウシコミ</t>
    </rPh>
    <rPh sb="2" eb="3">
      <t>ヒ</t>
    </rPh>
    <phoneticPr fontId="4"/>
  </si>
  <si>
    <t>受検者所属企業
（正式名称）</t>
    <rPh sb="0" eb="3">
      <t>ジュケンシャ</t>
    </rPh>
    <rPh sb="3" eb="5">
      <t>ショゾク</t>
    </rPh>
    <rPh sb="5" eb="7">
      <t>キギョウ</t>
    </rPh>
    <rPh sb="9" eb="11">
      <t>セイシキ</t>
    </rPh>
    <rPh sb="11" eb="13">
      <t>メイショウ</t>
    </rPh>
    <phoneticPr fontId="4"/>
  </si>
  <si>
    <t>フル名称</t>
    <rPh sb="2" eb="4">
      <t>メイショウ</t>
    </rPh>
    <phoneticPr fontId="18"/>
  </si>
  <si>
    <t>パス名</t>
    <rPh sb="2" eb="3">
      <t>メイ</t>
    </rPh>
    <phoneticPr fontId="18"/>
  </si>
  <si>
    <t>シート名の開始位置</t>
    <rPh sb="3" eb="4">
      <t>メイ</t>
    </rPh>
    <rPh sb="5" eb="7">
      <t>カイシ</t>
    </rPh>
    <rPh sb="7" eb="9">
      <t>イチ</t>
    </rPh>
    <phoneticPr fontId="18"/>
  </si>
  <si>
    <t>ファイル名</t>
    <rPh sb="4" eb="5">
      <t>メイ</t>
    </rPh>
    <phoneticPr fontId="18"/>
  </si>
  <si>
    <t>企業名</t>
    <rPh sb="0" eb="3">
      <t>キギョウメイ</t>
    </rPh>
    <phoneticPr fontId="4"/>
  </si>
  <si>
    <t>年度</t>
    <rPh sb="0" eb="2">
      <t>ネンド</t>
    </rPh>
    <phoneticPr fontId="4"/>
  </si>
  <si>
    <t>シート名</t>
    <rPh sb="3" eb="4">
      <t>メイ</t>
    </rPh>
    <phoneticPr fontId="4"/>
  </si>
  <si>
    <t>転送先シート</t>
    <rPh sb="0" eb="3">
      <t>テンソウサキ</t>
    </rPh>
    <phoneticPr fontId="4"/>
  </si>
  <si>
    <t>「受検等級」を選択してください</t>
    <phoneticPr fontId="4"/>
  </si>
  <si>
    <t>所属企業名（正式名称）を入力してください</t>
    <rPh sb="0" eb="2">
      <t>ショゾク</t>
    </rPh>
    <rPh sb="2" eb="5">
      <t>キギョウメイ</t>
    </rPh>
    <rPh sb="6" eb="8">
      <t>セイシキ</t>
    </rPh>
    <rPh sb="8" eb="10">
      <t>メイショウ</t>
    </rPh>
    <rPh sb="12" eb="14">
      <t>ニュウリョク</t>
    </rPh>
    <phoneticPr fontId="4"/>
  </si>
  <si>
    <t>会員・協力会社のいずれかを選択してください</t>
    <rPh sb="0" eb="2">
      <t>カイイン</t>
    </rPh>
    <rPh sb="3" eb="5">
      <t>キョウリョク</t>
    </rPh>
    <rPh sb="5" eb="7">
      <t>カイシャ</t>
    </rPh>
    <rPh sb="13" eb="15">
      <t>センタク</t>
    </rPh>
    <phoneticPr fontId="4"/>
  </si>
  <si>
    <t>「協力会社」の場合は、会員(組合員)企業名を入力してください</t>
    <rPh sb="1" eb="3">
      <t>キョウリョク</t>
    </rPh>
    <rPh sb="3" eb="5">
      <t>カイシャ</t>
    </rPh>
    <rPh sb="7" eb="9">
      <t>バアイ</t>
    </rPh>
    <rPh sb="11" eb="13">
      <t>カイイン</t>
    </rPh>
    <rPh sb="14" eb="17">
      <t>クミアイイン</t>
    </rPh>
    <rPh sb="18" eb="21">
      <t>キギョウメイ</t>
    </rPh>
    <rPh sb="22" eb="24">
      <t>ニュウリョク</t>
    </rPh>
    <phoneticPr fontId="4"/>
  </si>
  <si>
    <t>姓と名の間は
全角スペース</t>
    <rPh sb="0" eb="1">
      <t>セイ</t>
    </rPh>
    <rPh sb="2" eb="3">
      <t>ナ</t>
    </rPh>
    <rPh sb="4" eb="5">
      <t>アイダ</t>
    </rPh>
    <rPh sb="7" eb="9">
      <t>ゼンカク</t>
    </rPh>
    <phoneticPr fontId="4"/>
  </si>
  <si>
    <t>受検者の漢字氏名（姓と名の間は全角スペース）を入力してください</t>
    <rPh sb="0" eb="3">
      <t>ジュケンシャ</t>
    </rPh>
    <rPh sb="4" eb="6">
      <t>カンジ</t>
    </rPh>
    <rPh sb="6" eb="8">
      <t>シメイ</t>
    </rPh>
    <rPh sb="9" eb="10">
      <t>セイ</t>
    </rPh>
    <rPh sb="11" eb="12">
      <t>ナ</t>
    </rPh>
    <rPh sb="13" eb="14">
      <t>アイダ</t>
    </rPh>
    <rPh sb="15" eb="17">
      <t>ゼンカク</t>
    </rPh>
    <rPh sb="23" eb="25">
      <t>ニュウリョク</t>
    </rPh>
    <phoneticPr fontId="4"/>
  </si>
  <si>
    <t>受検者の生年月日を入力してください</t>
    <rPh sb="0" eb="3">
      <t>ジュケンシャ</t>
    </rPh>
    <rPh sb="4" eb="6">
      <t>セイネン</t>
    </rPh>
    <rPh sb="6" eb="8">
      <t>ツキヒ</t>
    </rPh>
    <rPh sb="9" eb="11">
      <t>ニュウリョク</t>
    </rPh>
    <phoneticPr fontId="4"/>
  </si>
  <si>
    <t>受検者の自宅住所(都道府県から)を入力してください</t>
    <rPh sb="0" eb="3">
      <t>ジュケンシャ</t>
    </rPh>
    <rPh sb="4" eb="6">
      <t>ジタク</t>
    </rPh>
    <rPh sb="6" eb="8">
      <t>ジュウショ</t>
    </rPh>
    <rPh sb="9" eb="13">
      <t>トドウフケン</t>
    </rPh>
    <rPh sb="17" eb="19">
      <t>ニュウリョク</t>
    </rPh>
    <phoneticPr fontId="4"/>
  </si>
  <si>
    <t>緊急連絡可能な電話番号（受検者・企業いずれでも可）を入力してください</t>
    <rPh sb="0" eb="2">
      <t>キンキュウ</t>
    </rPh>
    <rPh sb="2" eb="4">
      <t>レンラク</t>
    </rPh>
    <rPh sb="4" eb="6">
      <t>カノウ</t>
    </rPh>
    <rPh sb="7" eb="9">
      <t>デンワ</t>
    </rPh>
    <rPh sb="9" eb="11">
      <t>バンゴウ</t>
    </rPh>
    <rPh sb="12" eb="15">
      <t>ジュケンシャ</t>
    </rPh>
    <rPh sb="16" eb="18">
      <t>キギョウ</t>
    </rPh>
    <rPh sb="23" eb="24">
      <t>カ</t>
    </rPh>
    <rPh sb="26" eb="28">
      <t>ニュウリョク</t>
    </rPh>
    <phoneticPr fontId="4"/>
  </si>
  <si>
    <r>
      <t>玉掛け技能講習修了証番号  　</t>
    </r>
    <r>
      <rPr>
        <sz val="10"/>
        <color theme="1"/>
        <rFont val="ＭＳ Ｐ明朝"/>
        <family val="1"/>
        <charset val="128"/>
      </rPr>
      <t xml:space="preserve"> 第</t>
    </r>
    <rPh sb="0" eb="2">
      <t>タマガ</t>
    </rPh>
    <rPh sb="3" eb="5">
      <t>ギノウ</t>
    </rPh>
    <rPh sb="5" eb="7">
      <t>コウシュウ</t>
    </rPh>
    <rPh sb="7" eb="9">
      <t>シュウリョウ</t>
    </rPh>
    <rPh sb="9" eb="10">
      <t>ショウ</t>
    </rPh>
    <rPh sb="10" eb="12">
      <t>バンゴウ</t>
    </rPh>
    <rPh sb="16" eb="17">
      <t>ダイ</t>
    </rPh>
    <phoneticPr fontId="4"/>
  </si>
  <si>
    <t>玉掛け技能講習修了証番号を入力してください</t>
    <rPh sb="0" eb="2">
      <t>タマガ</t>
    </rPh>
    <rPh sb="3" eb="5">
      <t>ギノウ</t>
    </rPh>
    <rPh sb="5" eb="7">
      <t>コウシュウ</t>
    </rPh>
    <rPh sb="7" eb="9">
      <t>シュウリョウ</t>
    </rPh>
    <rPh sb="9" eb="10">
      <t>ショウ</t>
    </rPh>
    <rPh sb="10" eb="12">
      <t>バンゴウ</t>
    </rPh>
    <rPh sb="13" eb="15">
      <t>ニュウリョク</t>
    </rPh>
    <phoneticPr fontId="4"/>
  </si>
  <si>
    <t>コンクリート工事に関する、これまでの経験年数を（整数で）入力してください</t>
    <rPh sb="24" eb="26">
      <t>セイスウ</t>
    </rPh>
    <rPh sb="28" eb="30">
      <t>ニュウリョク</t>
    </rPh>
    <phoneticPr fontId="4"/>
  </si>
  <si>
    <t>企業代表者の役職を入力してください</t>
    <rPh sb="0" eb="2">
      <t>キギョウ</t>
    </rPh>
    <rPh sb="2" eb="5">
      <t>ダイヒョウシャ</t>
    </rPh>
    <rPh sb="6" eb="8">
      <t>ヤクショク</t>
    </rPh>
    <rPh sb="9" eb="11">
      <t>ニュウリョク</t>
    </rPh>
    <phoneticPr fontId="4"/>
  </si>
  <si>
    <t>企業代表者の氏名を入力してください</t>
    <rPh sb="0" eb="2">
      <t>キギョウ</t>
    </rPh>
    <rPh sb="2" eb="5">
      <t>ダイヒョウシャ</t>
    </rPh>
    <rPh sb="6" eb="8">
      <t>シメイ</t>
    </rPh>
    <rPh sb="9" eb="11">
      <t>ニュウリョク</t>
    </rPh>
    <phoneticPr fontId="4"/>
  </si>
  <si>
    <t>受検者氏名のフリガナを入力してください</t>
    <rPh sb="0" eb="3">
      <t>ジュケンシャ</t>
    </rPh>
    <rPh sb="3" eb="5">
      <t>シメイ</t>
    </rPh>
    <rPh sb="11" eb="13">
      <t>ニュウリョク</t>
    </rPh>
    <phoneticPr fontId="4"/>
  </si>
  <si>
    <t>一般社団法人　日本建設躯体工事業団体連合会</t>
  </si>
  <si>
    <t>担当者名:</t>
    <rPh sb="0" eb="3">
      <t>タントウシャ</t>
    </rPh>
    <rPh sb="3" eb="4">
      <t>メイ</t>
    </rPh>
    <phoneticPr fontId="18"/>
  </si>
  <si>
    <t>電話番号:</t>
    <rPh sb="0" eb="2">
      <t>デンワ</t>
    </rPh>
    <rPh sb="2" eb="4">
      <t>バンゴウ</t>
    </rPh>
    <phoneticPr fontId="18"/>
  </si>
  <si>
    <t>記</t>
    <rPh sb="0" eb="1">
      <t>キ</t>
    </rPh>
    <phoneticPr fontId="18"/>
  </si>
  <si>
    <t>氏名</t>
    <rPh sb="0" eb="2">
      <t>シメイ</t>
    </rPh>
    <phoneticPr fontId="18"/>
  </si>
  <si>
    <t>氏</t>
    <rPh sb="0" eb="1">
      <t>シ</t>
    </rPh>
    <phoneticPr fontId="18"/>
  </si>
  <si>
    <t>以上</t>
    <rPh sb="0" eb="2">
      <t>イジョウ</t>
    </rPh>
    <phoneticPr fontId="38"/>
  </si>
  <si>
    <t>切り取って、宛名ラベルとしてご活用ください→</t>
    <rPh sb="0" eb="1">
      <t>キ</t>
    </rPh>
    <rPh sb="2" eb="3">
      <t>ト</t>
    </rPh>
    <rPh sb="6" eb="8">
      <t>アテナ</t>
    </rPh>
    <rPh sb="15" eb="17">
      <t>カツヨウ</t>
    </rPh>
    <phoneticPr fontId="18"/>
  </si>
  <si>
    <t>※上記書類は、折らずに封筒に入れ、配達履歴が確認できる方法（書留、特定記録、レターパック等）で郵送してください</t>
    <rPh sb="1" eb="3">
      <t>ジョウキ</t>
    </rPh>
    <rPh sb="3" eb="5">
      <t>ショルイ</t>
    </rPh>
    <rPh sb="11" eb="13">
      <t>フウトウ</t>
    </rPh>
    <phoneticPr fontId="18"/>
  </si>
  <si>
    <t>（一社）日本建設躯体工事業団体連合会</t>
    <phoneticPr fontId="18"/>
  </si>
  <si>
    <t>ﾒｰﾙｱﾄﾞﾚｽ</t>
    <phoneticPr fontId="18"/>
  </si>
  <si>
    <t>標記の件、下記のとおり、検定申込書類を提出いたしますので、よろしくお願いいたします。</t>
    <rPh sb="0" eb="2">
      <t>ヒョウキ</t>
    </rPh>
    <rPh sb="3" eb="4">
      <t>ケン</t>
    </rPh>
    <rPh sb="5" eb="7">
      <t>カキ</t>
    </rPh>
    <rPh sb="12" eb="14">
      <t>ケンテイ</t>
    </rPh>
    <rPh sb="14" eb="16">
      <t>モウシコミ</t>
    </rPh>
    <rPh sb="16" eb="18">
      <t>ショルイ</t>
    </rPh>
    <rPh sb="19" eb="21">
      <t>テイシュツ</t>
    </rPh>
    <rPh sb="34" eb="35">
      <t>ネガ</t>
    </rPh>
    <phoneticPr fontId="18"/>
  </si>
  <si>
    <t>１．検定申込者氏名</t>
    <rPh sb="2" eb="4">
      <t>ケンテイ</t>
    </rPh>
    <rPh sb="4" eb="6">
      <t>モウシコミ</t>
    </rPh>
    <rPh sb="6" eb="7">
      <t>シャ</t>
    </rPh>
    <rPh sb="7" eb="9">
      <t>シメイ</t>
    </rPh>
    <phoneticPr fontId="18"/>
  </si>
  <si>
    <t>玉掛け技能講習の修了証のコピー</t>
    <rPh sb="0" eb="2">
      <t>タマカケ</t>
    </rPh>
    <rPh sb="3" eb="5">
      <t>ギノウ</t>
    </rPh>
    <rPh sb="5" eb="7">
      <t>コウシュウ</t>
    </rPh>
    <rPh sb="8" eb="11">
      <t>シュウリョウショウ</t>
    </rPh>
    <phoneticPr fontId="4"/>
  </si>
  <si>
    <t>補足事項があれば、以下にご記入ください。</t>
    <rPh sb="0" eb="2">
      <t>ホソク</t>
    </rPh>
    <rPh sb="2" eb="4">
      <t>ジコウ</t>
    </rPh>
    <rPh sb="9" eb="11">
      <t>イカ</t>
    </rPh>
    <rPh sb="13" eb="15">
      <t>キニュウ</t>
    </rPh>
    <phoneticPr fontId="4"/>
  </si>
  <si>
    <t>会　社　名:</t>
    <rPh sb="0" eb="1">
      <t>カイ</t>
    </rPh>
    <rPh sb="2" eb="3">
      <t>シャ</t>
    </rPh>
    <rPh sb="4" eb="5">
      <t>メイ</t>
    </rPh>
    <phoneticPr fontId="18"/>
  </si>
  <si>
    <r>
      <rPr>
        <sz val="10"/>
        <color rgb="FF0070C0"/>
        <rFont val="ＭＳ Ｐ明朝"/>
        <family val="1"/>
        <charset val="128"/>
      </rPr>
      <t>※緊急連絡可能な電話番号</t>
    </r>
    <r>
      <rPr>
        <sz val="9"/>
        <color rgb="FF0070C0"/>
        <rFont val="ＭＳ Ｐ明朝"/>
        <family val="1"/>
        <charset val="128"/>
      </rPr>
      <t xml:space="preserve">
</t>
    </r>
    <r>
      <rPr>
        <sz val="8"/>
        <color rgb="FF0070C0"/>
        <rFont val="ＭＳ Ｐ明朝"/>
        <family val="1"/>
        <charset val="128"/>
      </rPr>
      <t>　　（受検者・企業いずれでも可）</t>
    </r>
    <phoneticPr fontId="4"/>
  </si>
  <si>
    <t>受付記録</t>
    <rPh sb="0" eb="2">
      <t>ウケツケ</t>
    </rPh>
    <rPh sb="2" eb="4">
      <t>キロク</t>
    </rPh>
    <phoneticPr fontId="4"/>
  </si>
  <si>
    <t xml:space="preserve">  ②　印刷のうえ、送り状（兼送付物チェックリスト）とともに日本躯体へ郵送</t>
    <rPh sb="4" eb="6">
      <t>インサツ</t>
    </rPh>
    <rPh sb="10" eb="11">
      <t>オク</t>
    </rPh>
    <rPh sb="12" eb="13">
      <t>ジョウ</t>
    </rPh>
    <rPh sb="14" eb="15">
      <t>ケン</t>
    </rPh>
    <rPh sb="15" eb="17">
      <t>ソウフ</t>
    </rPh>
    <rPh sb="17" eb="18">
      <t>ブツ</t>
    </rPh>
    <rPh sb="30" eb="32">
      <t>ニホン</t>
    </rPh>
    <rPh sb="32" eb="34">
      <t>クタイ</t>
    </rPh>
    <rPh sb="35" eb="37">
      <t>ユウソウ</t>
    </rPh>
    <phoneticPr fontId="4"/>
  </si>
  <si>
    <r>
      <t>２．送付物　</t>
    </r>
    <r>
      <rPr>
        <sz val="12"/>
        <color theme="1"/>
        <rFont val="ＭＳ Ｐゴシック"/>
        <family val="3"/>
        <charset val="128"/>
      </rPr>
      <t>※同封を確認後、以下の □ 内にチェックをしてください。</t>
    </r>
    <rPh sb="2" eb="4">
      <t>ソウフ</t>
    </rPh>
    <rPh sb="4" eb="5">
      <t>ブツ</t>
    </rPh>
    <rPh sb="7" eb="9">
      <t>ドウフウ</t>
    </rPh>
    <rPh sb="10" eb="12">
      <t>カクニン</t>
    </rPh>
    <rPh sb="12" eb="13">
      <t>ゴ</t>
    </rPh>
    <rPh sb="14" eb="16">
      <t>イカ</t>
    </rPh>
    <rPh sb="20" eb="21">
      <t>ナイ</t>
    </rPh>
    <phoneticPr fontId="18"/>
  </si>
  <si>
    <r>
      <rPr>
        <b/>
        <sz val="11"/>
        <color theme="1"/>
        <rFont val="ＭＳ Ｐゴシック"/>
        <family val="3"/>
        <charset val="128"/>
      </rPr>
      <t>【送り状】</t>
    </r>
    <r>
      <rPr>
        <sz val="11"/>
        <color theme="1"/>
        <rFont val="ＭＳ Ｐゴシック"/>
        <family val="2"/>
        <charset val="128"/>
      </rPr>
      <t>　※「申込書」シートへの入力内容が反映する仕様としておりますので、</t>
    </r>
    <r>
      <rPr>
        <sz val="11"/>
        <color theme="1"/>
        <rFont val="ＭＳ Ｐゴシック"/>
        <family val="3"/>
        <charset val="128"/>
      </rPr>
      <t>特段の入力はご不要です。</t>
    </r>
    <rPh sb="1" eb="2">
      <t>オク</t>
    </rPh>
    <rPh sb="3" eb="4">
      <t>ジョウ</t>
    </rPh>
    <rPh sb="8" eb="11">
      <t>モウシコミショ</t>
    </rPh>
    <rPh sb="17" eb="19">
      <t>ニュウリョク</t>
    </rPh>
    <rPh sb="19" eb="21">
      <t>ナイヨウ</t>
    </rPh>
    <rPh sb="22" eb="24">
      <t>ハンエイ</t>
    </rPh>
    <rPh sb="26" eb="28">
      <t>シヨウ</t>
    </rPh>
    <rPh sb="38" eb="40">
      <t>トクダン</t>
    </rPh>
    <rPh sb="41" eb="43">
      <t>ニュウリョク</t>
    </rPh>
    <rPh sb="45" eb="47">
      <t>フヨウ</t>
    </rPh>
    <phoneticPr fontId="4"/>
  </si>
  <si>
    <t>改定日</t>
    <rPh sb="0" eb="3">
      <t>カイテイビ</t>
    </rPh>
    <phoneticPr fontId="4"/>
  </si>
  <si>
    <t>改定内容</t>
    <rPh sb="0" eb="2">
      <t>カイテイ</t>
    </rPh>
    <rPh sb="2" eb="4">
      <t>ナイヨウ</t>
    </rPh>
    <phoneticPr fontId="4"/>
  </si>
  <si>
    <t>新規作成(東京躯体会員宛てメール送信)</t>
    <rPh sb="0" eb="2">
      <t>シンキ</t>
    </rPh>
    <rPh sb="2" eb="4">
      <t>サクセイ</t>
    </rPh>
    <rPh sb="5" eb="7">
      <t>トウキョウ</t>
    </rPh>
    <rPh sb="7" eb="9">
      <t>クタイ</t>
    </rPh>
    <rPh sb="9" eb="11">
      <t>カイイン</t>
    </rPh>
    <rPh sb="11" eb="12">
      <t>ア</t>
    </rPh>
    <rPh sb="16" eb="18">
      <t>ソウシン</t>
    </rPh>
    <phoneticPr fontId="4"/>
  </si>
  <si>
    <t>エラーメッセージ不備修正</t>
    <rPh sb="8" eb="10">
      <t>フビ</t>
    </rPh>
    <rPh sb="10" eb="12">
      <t>シュウセイ</t>
    </rPh>
    <phoneticPr fontId="4"/>
  </si>
  <si>
    <t>補足</t>
    <rPh sb="0" eb="2">
      <t>ホソク</t>
    </rPh>
    <phoneticPr fontId="4"/>
  </si>
  <si>
    <t>会社代表者役職欄の入力ガイド常時表示→入力漏れの場合のみ表示に修正</t>
    <rPh sb="0" eb="2">
      <t>カイシャ</t>
    </rPh>
    <rPh sb="2" eb="5">
      <t>ダイヒョウシャ</t>
    </rPh>
    <rPh sb="5" eb="7">
      <t>ヤクショク</t>
    </rPh>
    <rPh sb="7" eb="8">
      <t>ラン</t>
    </rPh>
    <rPh sb="9" eb="11">
      <t>ニュウリョク</t>
    </rPh>
    <rPh sb="14" eb="16">
      <t>ジョウジ</t>
    </rPh>
    <rPh sb="16" eb="18">
      <t>ヒョウジ</t>
    </rPh>
    <rPh sb="19" eb="21">
      <t>ニュウリョク</t>
    </rPh>
    <rPh sb="21" eb="22">
      <t>モ</t>
    </rPh>
    <rPh sb="24" eb="26">
      <t>バアイ</t>
    </rPh>
    <rPh sb="28" eb="30">
      <t>ヒョウジ</t>
    </rPh>
    <rPh sb="31" eb="33">
      <t>シュウセイ</t>
    </rPh>
    <phoneticPr fontId="4"/>
  </si>
  <si>
    <t>協力会社の入力ガイドが会員の場合も表示→会員の場合は非表示に修正</t>
    <rPh sb="0" eb="2">
      <t>キョウリョク</t>
    </rPh>
    <rPh sb="2" eb="4">
      <t>カイシャ</t>
    </rPh>
    <rPh sb="5" eb="7">
      <t>ニュウリョク</t>
    </rPh>
    <rPh sb="11" eb="13">
      <t>カイイン</t>
    </rPh>
    <rPh sb="14" eb="16">
      <t>バアイ</t>
    </rPh>
    <rPh sb="17" eb="19">
      <t>ヒョウジ</t>
    </rPh>
    <rPh sb="20" eb="22">
      <t>カイイン</t>
    </rPh>
    <rPh sb="23" eb="25">
      <t>バアイ</t>
    </rPh>
    <rPh sb="26" eb="29">
      <t>ヒヒョウジ</t>
    </rPh>
    <rPh sb="30" eb="32">
      <t>シュウセイ</t>
    </rPh>
    <phoneticPr fontId="4"/>
  </si>
  <si>
    <t>関東で1級検定を連日開催する対応</t>
    <rPh sb="0" eb="2">
      <t>カントウ</t>
    </rPh>
    <rPh sb="4" eb="5">
      <t>キュウ</t>
    </rPh>
    <rPh sb="5" eb="7">
      <t>ケンテイ</t>
    </rPh>
    <rPh sb="8" eb="10">
      <t>レンジツ</t>
    </rPh>
    <rPh sb="10" eb="12">
      <t>カイサイ</t>
    </rPh>
    <rPh sb="14" eb="16">
      <t>タイオウ</t>
    </rPh>
    <phoneticPr fontId="4"/>
  </si>
  <si>
    <t>清水建設  清水匠技塾</t>
    <rPh sb="0" eb="2">
      <t>シミズ</t>
    </rPh>
    <rPh sb="6" eb="8">
      <t>シミズ</t>
    </rPh>
    <phoneticPr fontId="4"/>
  </si>
  <si>
    <t>会場</t>
    <rPh sb="0" eb="2">
      <t>カイジョウ</t>
    </rPh>
    <phoneticPr fontId="4"/>
  </si>
  <si>
    <t>試験区分</t>
    <rPh sb="0" eb="2">
      <t>シケン</t>
    </rPh>
    <rPh sb="2" eb="4">
      <t>クブン</t>
    </rPh>
    <phoneticPr fontId="4"/>
  </si>
  <si>
    <t>級別区分について、1級(①)、1級(②)を設定→台帳への転送マクロ修正</t>
    <rPh sb="0" eb="2">
      <t>キュウベツ</t>
    </rPh>
    <rPh sb="2" eb="4">
      <t>クブン</t>
    </rPh>
    <rPh sb="10" eb="11">
      <t>キュウ</t>
    </rPh>
    <rPh sb="16" eb="17">
      <t>キュウ</t>
    </rPh>
    <rPh sb="21" eb="23">
      <t>セッテイ</t>
    </rPh>
    <rPh sb="24" eb="26">
      <t>ダイチョウ</t>
    </rPh>
    <rPh sb="28" eb="30">
      <t>テンソウ</t>
    </rPh>
    <rPh sb="33" eb="35">
      <t>シュウセイ</t>
    </rPh>
    <phoneticPr fontId="4"/>
  </si>
  <si>
    <t>受検番号を6桁→7桁に改定（個人は下3桁で特定）</t>
    <rPh sb="0" eb="2">
      <t>ジュケン</t>
    </rPh>
    <rPh sb="2" eb="4">
      <t>バンゴウ</t>
    </rPh>
    <rPh sb="6" eb="7">
      <t>ケタ</t>
    </rPh>
    <rPh sb="9" eb="10">
      <t>ケタ</t>
    </rPh>
    <rPh sb="11" eb="13">
      <t>カイテイ</t>
    </rPh>
    <rPh sb="14" eb="16">
      <t>コジン</t>
    </rPh>
    <rPh sb="17" eb="18">
      <t>シモ</t>
    </rPh>
    <rPh sb="19" eb="20">
      <t>ケタ</t>
    </rPh>
    <rPh sb="21" eb="23">
      <t>トクテイ</t>
    </rPh>
    <phoneticPr fontId="4"/>
  </si>
  <si>
    <t>送り状に、検定日を追加（両日とも1級につき、注意喚起のため）</t>
    <rPh sb="0" eb="1">
      <t>オク</t>
    </rPh>
    <rPh sb="2" eb="3">
      <t>ジョウ</t>
    </rPh>
    <rPh sb="5" eb="8">
      <t>ケンテイビ</t>
    </rPh>
    <rPh sb="9" eb="11">
      <t>ツイカ</t>
    </rPh>
    <rPh sb="12" eb="14">
      <t>リョウジツ</t>
    </rPh>
    <rPh sb="17" eb="18">
      <t>キュウ</t>
    </rPh>
    <rPh sb="22" eb="24">
      <t>チュウイ</t>
    </rPh>
    <rPh sb="24" eb="26">
      <t>カンキ</t>
    </rPh>
    <phoneticPr fontId="4"/>
  </si>
  <si>
    <t>上記に伴い、級別セルについて、検定日を選択する文言を入力メッセージとして追加
　→この入力メッセージは、毎回、修正が必要</t>
    <rPh sb="0" eb="2">
      <t>ジョウキ</t>
    </rPh>
    <rPh sb="3" eb="4">
      <t>トモナ</t>
    </rPh>
    <rPh sb="6" eb="8">
      <t>キュウベツ</t>
    </rPh>
    <rPh sb="15" eb="18">
      <t>ケンテイビ</t>
    </rPh>
    <rPh sb="19" eb="21">
      <t>センタク</t>
    </rPh>
    <rPh sb="23" eb="25">
      <t>モンゴン</t>
    </rPh>
    <rPh sb="26" eb="28">
      <t>ニュウリョク</t>
    </rPh>
    <rPh sb="36" eb="38">
      <t>ツイカ</t>
    </rPh>
    <rPh sb="43" eb="45">
      <t>ニュウリョク</t>
    </rPh>
    <rPh sb="52" eb="54">
      <t>マイカイ</t>
    </rPh>
    <rPh sb="55" eb="57">
      <t>シュウセイ</t>
    </rPh>
    <rPh sb="58" eb="60">
      <t>ヒツヨウ</t>
    </rPh>
    <phoneticPr fontId="4"/>
  </si>
  <si>
    <t>同上</t>
    <rPh sb="0" eb="2">
      <t>ドウジョウ</t>
    </rPh>
    <phoneticPr fontId="4"/>
  </si>
  <si>
    <r>
      <t xml:space="preserve">　受検票・合格証等
　 各種資料・情報の
  </t>
    </r>
    <r>
      <rPr>
        <sz val="14"/>
        <color theme="1"/>
        <rFont val="ＭＳ Ｐ明朝"/>
        <family val="1"/>
        <charset val="128"/>
      </rPr>
      <t xml:space="preserve"> </t>
    </r>
    <r>
      <rPr>
        <b/>
        <sz val="14"/>
        <color theme="1"/>
        <rFont val="ＭＳ Ｐ明朝"/>
        <family val="1"/>
        <charset val="128"/>
      </rPr>
      <t>送付先・連絡先</t>
    </r>
    <rPh sb="1" eb="4">
      <t>ジュケンヒョウ</t>
    </rPh>
    <rPh sb="5" eb="8">
      <t>ゴウカクショウ</t>
    </rPh>
    <rPh sb="8" eb="9">
      <t>トウ</t>
    </rPh>
    <rPh sb="12" eb="14">
      <t>カクシュ</t>
    </rPh>
    <rPh sb="14" eb="16">
      <t>シリョウ</t>
    </rPh>
    <rPh sb="17" eb="19">
      <t>ジョウホウ</t>
    </rPh>
    <rPh sb="24" eb="27">
      <t>ソウフサキ</t>
    </rPh>
    <rPh sb="28" eb="30">
      <t>レンラク</t>
    </rPh>
    <rPh sb="30" eb="31">
      <t>サキ</t>
    </rPh>
    <phoneticPr fontId="4"/>
  </si>
  <si>
    <t>企業名</t>
    <rPh sb="0" eb="2">
      <t>キギョウ</t>
    </rPh>
    <rPh sb="2" eb="3">
      <t>メイ</t>
    </rPh>
    <phoneticPr fontId="4"/>
  </si>
  <si>
    <t>各種資料の送付先「企業名」を入力してください（企業に限る）</t>
    <rPh sb="0" eb="2">
      <t>カクシュ</t>
    </rPh>
    <rPh sb="2" eb="4">
      <t>シリョウ</t>
    </rPh>
    <rPh sb="5" eb="8">
      <t>ソウフサキ</t>
    </rPh>
    <rPh sb="9" eb="12">
      <t>キギョウメイ</t>
    </rPh>
    <rPh sb="14" eb="16">
      <t>ニュウリョク</t>
    </rPh>
    <rPh sb="23" eb="25">
      <t>キギョウ</t>
    </rPh>
    <rPh sb="26" eb="27">
      <t>カギ</t>
    </rPh>
    <phoneticPr fontId="4"/>
  </si>
  <si>
    <t>送付先企業の所在地(都道府県)を入力してください</t>
    <rPh sb="0" eb="3">
      <t>ソウフサキ</t>
    </rPh>
    <rPh sb="3" eb="5">
      <t>キギョウ</t>
    </rPh>
    <rPh sb="6" eb="9">
      <t>ショザイチ</t>
    </rPh>
    <rPh sb="10" eb="14">
      <t>トドウフケン</t>
    </rPh>
    <rPh sb="16" eb="18">
      <t>ニュウリョク</t>
    </rPh>
    <phoneticPr fontId="4"/>
  </si>
  <si>
    <t>送付先企業の所在地(市町村以下)を入力してください</t>
    <rPh sb="0" eb="3">
      <t>ソウフサキ</t>
    </rPh>
    <rPh sb="3" eb="5">
      <t>キギョウ</t>
    </rPh>
    <rPh sb="6" eb="9">
      <t>ショザイチ</t>
    </rPh>
    <rPh sb="10" eb="13">
      <t>シチョウソン</t>
    </rPh>
    <rPh sb="13" eb="15">
      <t>イカ</t>
    </rPh>
    <rPh sb="17" eb="19">
      <t>ニュウリョク</t>
    </rPh>
    <phoneticPr fontId="4"/>
  </si>
  <si>
    <t>本検定に関する連絡先電話番号・ご担当者名を入力してください</t>
    <rPh sb="0" eb="1">
      <t>ホン</t>
    </rPh>
    <rPh sb="1" eb="3">
      <t>ケンテイ</t>
    </rPh>
    <rPh sb="4" eb="5">
      <t>カン</t>
    </rPh>
    <rPh sb="7" eb="9">
      <t>レンラク</t>
    </rPh>
    <rPh sb="9" eb="10">
      <t>サキ</t>
    </rPh>
    <rPh sb="10" eb="12">
      <t>デンワ</t>
    </rPh>
    <rPh sb="12" eb="14">
      <t>バンゴウ</t>
    </rPh>
    <rPh sb="16" eb="19">
      <t>タントウシャ</t>
    </rPh>
    <rPh sb="19" eb="20">
      <t>メイ</t>
    </rPh>
    <rPh sb="21" eb="23">
      <t>ニュウリョク</t>
    </rPh>
    <phoneticPr fontId="4"/>
  </si>
  <si>
    <t>本検定に関する連絡先メールアドレスを入力してください</t>
    <rPh sb="0" eb="1">
      <t>ホン</t>
    </rPh>
    <rPh sb="1" eb="3">
      <t>ケンテイ</t>
    </rPh>
    <rPh sb="4" eb="5">
      <t>カン</t>
    </rPh>
    <rPh sb="7" eb="9">
      <t>レンラク</t>
    </rPh>
    <rPh sb="9" eb="10">
      <t>サキ</t>
    </rPh>
    <rPh sb="18" eb="20">
      <t>ニュウリョク</t>
    </rPh>
    <phoneticPr fontId="4"/>
  </si>
  <si>
    <t>受検地区_等級</t>
    <rPh sb="0" eb="2">
      <t>ジュケン</t>
    </rPh>
    <rPh sb="2" eb="4">
      <t>チク</t>
    </rPh>
    <rPh sb="5" eb="7">
      <t>トウキュウ</t>
    </rPh>
    <phoneticPr fontId="4"/>
  </si>
  <si>
    <t>等級</t>
    <rPh sb="0" eb="2">
      <t>トウキュウ</t>
    </rPh>
    <phoneticPr fontId="4"/>
  </si>
  <si>
    <t>〒１７０－００１３</t>
    <phoneticPr fontId="18"/>
  </si>
  <si>
    <t>東京都豊島区東池袋4-8-8</t>
    <rPh sb="0" eb="3">
      <t>トウキョウト</t>
    </rPh>
    <rPh sb="3" eb="6">
      <t>トシマク</t>
    </rPh>
    <rPh sb="6" eb="7">
      <t>ヒガシ</t>
    </rPh>
    <rPh sb="7" eb="9">
      <t>イケブクロ</t>
    </rPh>
    <phoneticPr fontId="18"/>
  </si>
  <si>
    <t>東池袋パークビル5階</t>
    <rPh sb="0" eb="1">
      <t>ヒガシ</t>
    </rPh>
    <rPh sb="1" eb="3">
      <t>イケブクロ</t>
    </rPh>
    <rPh sb="9" eb="10">
      <t>カイ</t>
    </rPh>
    <phoneticPr fontId="4"/>
  </si>
  <si>
    <t>電話03-6709-0201</t>
    <rPh sb="0" eb="2">
      <t>デンワ</t>
    </rPh>
    <phoneticPr fontId="4"/>
  </si>
  <si>
    <t>２級合格証のコピー</t>
    <rPh sb="1" eb="2">
      <t>キュウ</t>
    </rPh>
    <rPh sb="2" eb="5">
      <t>ゴウカクショウ</t>
    </rPh>
    <phoneticPr fontId="4"/>
  </si>
  <si>
    <t>資料送付先所在地</t>
    <rPh sb="0" eb="2">
      <t>シリョウ</t>
    </rPh>
    <rPh sb="2" eb="5">
      <t>ソウフサキ</t>
    </rPh>
    <rPh sb="5" eb="8">
      <t>ショザイチ</t>
    </rPh>
    <phoneticPr fontId="4"/>
  </si>
  <si>
    <t>当社と継続的に取引のある協力会社であることを証明します。</t>
    <rPh sb="0" eb="1">
      <t>トウ</t>
    </rPh>
    <rPh sb="1" eb="2">
      <t>シャ</t>
    </rPh>
    <rPh sb="3" eb="6">
      <t>ケイゾクテキ</t>
    </rPh>
    <rPh sb="7" eb="9">
      <t>トリヒキ</t>
    </rPh>
    <rPh sb="12" eb="14">
      <t>キョウリョク</t>
    </rPh>
    <rPh sb="14" eb="16">
      <t>カイシャ</t>
    </rPh>
    <rPh sb="22" eb="24">
      <t>ショウメイ</t>
    </rPh>
    <phoneticPr fontId="4"/>
  </si>
  <si>
    <t>受検者名</t>
    <rPh sb="0" eb="3">
      <t>ジュケンシャ</t>
    </rPh>
    <rPh sb="3" eb="4">
      <t>メイ</t>
    </rPh>
    <phoneticPr fontId="4"/>
  </si>
  <si>
    <t>同社所在地</t>
    <rPh sb="0" eb="2">
      <t>ドウシャ</t>
    </rPh>
    <rPh sb="2" eb="5">
      <t>ショザイチ</t>
    </rPh>
    <phoneticPr fontId="4"/>
  </si>
  <si>
    <t>証明者名</t>
    <rPh sb="0" eb="3">
      <t>ショウメイシャ</t>
    </rPh>
    <rPh sb="3" eb="4">
      <t>メイ</t>
    </rPh>
    <phoneticPr fontId="4"/>
  </si>
  <si>
    <t>印</t>
    <rPh sb="0" eb="1">
      <t>イン</t>
    </rPh>
    <phoneticPr fontId="4"/>
  </si>
  <si>
    <r>
      <rPr>
        <sz val="9"/>
        <color theme="1"/>
        <rFont val="ＭＳ Ｐ明朝"/>
        <family val="1"/>
        <charset val="128"/>
      </rPr>
      <t>日本躯体構成団体</t>
    </r>
    <r>
      <rPr>
        <sz val="12"/>
        <color theme="1"/>
        <rFont val="ＭＳ Ｐ明朝"/>
        <family val="1"/>
        <charset val="128"/>
      </rPr>
      <t xml:space="preserve">
会員企業名</t>
    </r>
    <rPh sb="0" eb="2">
      <t>ニホン</t>
    </rPh>
    <rPh sb="2" eb="4">
      <t>クタイ</t>
    </rPh>
    <rPh sb="4" eb="6">
      <t>コウセイ</t>
    </rPh>
    <rPh sb="6" eb="8">
      <t>ダンタイ</t>
    </rPh>
    <rPh sb="9" eb="11">
      <t>カイイン</t>
    </rPh>
    <rPh sb="11" eb="14">
      <t>キギョウメイ</t>
    </rPh>
    <phoneticPr fontId="4"/>
  </si>
  <si>
    <t>以　上</t>
    <rPh sb="0" eb="1">
      <t>イ</t>
    </rPh>
    <rPh sb="2" eb="3">
      <t>ウエ</t>
    </rPh>
    <phoneticPr fontId="4"/>
  </si>
  <si>
    <t>受検者所属企業</t>
    <rPh sb="0" eb="3">
      <t>ジュケンシャ</t>
    </rPh>
    <rPh sb="3" eb="5">
      <t>ショゾク</t>
    </rPh>
    <rPh sb="5" eb="7">
      <t>キギョウ</t>
    </rPh>
    <phoneticPr fontId="4"/>
  </si>
  <si>
    <t>会員企業</t>
    <rPh sb="0" eb="2">
      <t>カイイン</t>
    </rPh>
    <rPh sb="2" eb="4">
      <t>キギョウ</t>
    </rPh>
    <phoneticPr fontId="4"/>
  </si>
  <si>
    <t>申込書シートの複写や各シートの削除は行なわないでください。</t>
    <rPh sb="0" eb="3">
      <t>モウシコミショ</t>
    </rPh>
    <rPh sb="7" eb="9">
      <t>フクシャ</t>
    </rPh>
    <rPh sb="10" eb="11">
      <t>カク</t>
    </rPh>
    <rPh sb="15" eb="17">
      <t>サクジョ</t>
    </rPh>
    <rPh sb="18" eb="19">
      <t>オコ</t>
    </rPh>
    <phoneticPr fontId="4"/>
  </si>
  <si>
    <r>
      <t>ご注意：　</t>
    </r>
    <r>
      <rPr>
        <b/>
        <sz val="12"/>
        <color rgb="FFFF0000"/>
        <rFont val="ＭＳ Ｐゴシック"/>
        <family val="3"/>
        <charset val="128"/>
      </rPr>
      <t>「ひとつのExcelファイルに、1名の申込書」</t>
    </r>
    <r>
      <rPr>
        <sz val="12"/>
        <color rgb="FFFF0000"/>
        <rFont val="ＭＳ Ｐゴシック"/>
        <family val="3"/>
        <charset val="128"/>
      </rPr>
      <t>のみ受け付け可能です。</t>
    </r>
    <rPh sb="1" eb="3">
      <t>チュウイ</t>
    </rPh>
    <rPh sb="22" eb="23">
      <t>メイ</t>
    </rPh>
    <rPh sb="24" eb="27">
      <t>モウシコミショ</t>
    </rPh>
    <rPh sb="30" eb="31">
      <t>ウ</t>
    </rPh>
    <rPh sb="32" eb="33">
      <t>ツ</t>
    </rPh>
    <rPh sb="34" eb="36">
      <t>カノウ</t>
    </rPh>
    <phoneticPr fontId="4"/>
  </si>
  <si>
    <t>「受検地区」を選択してください</t>
    <rPh sb="3" eb="5">
      <t>チク</t>
    </rPh>
    <phoneticPr fontId="4"/>
  </si>
  <si>
    <r>
      <t>「協力会社」確認書</t>
    </r>
    <r>
      <rPr>
        <sz val="12"/>
        <color theme="1"/>
        <rFont val="ＭＳ Ｐゴシック"/>
        <family val="3"/>
        <charset val="128"/>
      </rPr>
      <t>（押印済原本）</t>
    </r>
    <rPh sb="1" eb="3">
      <t>キョウリョク</t>
    </rPh>
    <rPh sb="3" eb="5">
      <t>カイシャ</t>
    </rPh>
    <rPh sb="6" eb="9">
      <t>カクニンショ</t>
    </rPh>
    <rPh sb="10" eb="12">
      <t>オウイン</t>
    </rPh>
    <rPh sb="12" eb="13">
      <t>スミ</t>
    </rPh>
    <rPh sb="13" eb="15">
      <t>ゲンポン</t>
    </rPh>
    <phoneticPr fontId="4"/>
  </si>
  <si>
    <t>※郵送時に添付いただく書類ですので、「ゴム印」・「手書き」とも支障ございません。</t>
    <rPh sb="1" eb="4">
      <t>ユウソウジ</t>
    </rPh>
    <rPh sb="5" eb="7">
      <t>テンプ</t>
    </rPh>
    <rPh sb="11" eb="13">
      <t>ショルイ</t>
    </rPh>
    <rPh sb="21" eb="22">
      <t>イン</t>
    </rPh>
    <rPh sb="25" eb="27">
      <t>テガ</t>
    </rPh>
    <rPh sb="31" eb="33">
      <t>シショウ</t>
    </rPh>
    <phoneticPr fontId="4"/>
  </si>
  <si>
    <t>１級</t>
  </si>
  <si>
    <t>株式会社日の本建設</t>
  </si>
  <si>
    <t>株式会社日の本建設</t>
    <rPh sb="0" eb="2">
      <t>カブシキ</t>
    </rPh>
    <rPh sb="2" eb="4">
      <t>カイシャ</t>
    </rPh>
    <rPh sb="4" eb="5">
      <t>ヒ</t>
    </rPh>
    <rPh sb="6" eb="7">
      <t>ホン</t>
    </rPh>
    <rPh sb="7" eb="9">
      <t>ケンセツ</t>
    </rPh>
    <phoneticPr fontId="4"/>
  </si>
  <si>
    <t>080</t>
    <phoneticPr fontId="4"/>
  </si>
  <si>
    <t>9999</t>
    <phoneticPr fontId="4"/>
  </si>
  <si>
    <t>6789</t>
    <phoneticPr fontId="4"/>
  </si>
  <si>
    <t>4321</t>
    <phoneticPr fontId="4"/>
  </si>
  <si>
    <t>山田　花子</t>
    <rPh sb="0" eb="2">
      <t>ヤマダ</t>
    </rPh>
    <rPh sb="3" eb="5">
      <t>ハナコ</t>
    </rPh>
    <phoneticPr fontId="4"/>
  </si>
  <si>
    <t>info</t>
    <phoneticPr fontId="4"/>
  </si>
  <si>
    <t>代表取締役</t>
    <rPh sb="0" eb="2">
      <t>ダイヒョウ</t>
    </rPh>
    <rPh sb="2" eb="5">
      <t>トリシマリヤク</t>
    </rPh>
    <phoneticPr fontId="4"/>
  </si>
  <si>
    <t>検定料の振込証のコピー</t>
    <rPh sb="0" eb="3">
      <t>ケンテイリョウ</t>
    </rPh>
    <rPh sb="4" eb="6">
      <t>フリコミ</t>
    </rPh>
    <rPh sb="6" eb="7">
      <t>ショウ</t>
    </rPh>
    <phoneticPr fontId="4"/>
  </si>
  <si>
    <t>送付先企業の所在地(都道府県)・郵便番号を入力してください</t>
    <rPh sb="0" eb="3">
      <t>ソウフサキ</t>
    </rPh>
    <rPh sb="3" eb="5">
      <t>キギョウ</t>
    </rPh>
    <rPh sb="6" eb="9">
      <t>ショザイチ</t>
    </rPh>
    <rPh sb="10" eb="14">
      <t>トドウフケン</t>
    </rPh>
    <rPh sb="16" eb="18">
      <t>ユウビン</t>
    </rPh>
    <rPh sb="18" eb="20">
      <t>バンゴウ</t>
    </rPh>
    <rPh sb="21" eb="23">
      <t>ニュウリョク</t>
    </rPh>
    <phoneticPr fontId="4"/>
  </si>
  <si>
    <t>コンクリート工検定担当　行</t>
    <rPh sb="6" eb="7">
      <t>コウ</t>
    </rPh>
    <rPh sb="7" eb="9">
      <t>ケンテイ</t>
    </rPh>
    <rPh sb="9" eb="11">
      <t>タントウ</t>
    </rPh>
    <rPh sb="12" eb="13">
      <t>イ</t>
    </rPh>
    <phoneticPr fontId="18"/>
  </si>
  <si>
    <t>経歴証明書　（代表者押印、受検者の自署・押印を行なったもの）</t>
    <rPh sb="0" eb="2">
      <t>ケイレキ</t>
    </rPh>
    <rPh sb="2" eb="5">
      <t>ショウメイショ</t>
    </rPh>
    <rPh sb="7" eb="10">
      <t>ダイヒョウシャ</t>
    </rPh>
    <rPh sb="10" eb="12">
      <t>オウイン</t>
    </rPh>
    <rPh sb="13" eb="16">
      <t>ジュケンシャ</t>
    </rPh>
    <rPh sb="17" eb="19">
      <t>ジショ</t>
    </rPh>
    <rPh sb="20" eb="22">
      <t>オウイン</t>
    </rPh>
    <rPh sb="23" eb="24">
      <t>オコ</t>
    </rPh>
    <phoneticPr fontId="4"/>
  </si>
  <si>
    <t>コンクリート打込み・締固め工団体検定用</t>
    <rPh sb="14" eb="16">
      <t>ダンタイ</t>
    </rPh>
    <rPh sb="18" eb="19">
      <t>ヨウ</t>
    </rPh>
    <phoneticPr fontId="4"/>
  </si>
  <si>
    <r>
      <rPr>
        <b/>
        <sz val="16"/>
        <color rgb="FF0070C0"/>
        <rFont val="ＭＳ Ｐ明朝"/>
        <family val="1"/>
        <charset val="128"/>
      </rPr>
      <t>会員企業の</t>
    </r>
    <r>
      <rPr>
        <b/>
        <sz val="16"/>
        <color theme="1"/>
        <rFont val="ＭＳ Ｐ明朝"/>
        <family val="1"/>
        <charset val="128"/>
      </rPr>
      <t>「協力会社」確認書</t>
    </r>
    <rPh sb="0" eb="2">
      <t>カイイン</t>
    </rPh>
    <rPh sb="2" eb="4">
      <t>キギョウ</t>
    </rPh>
    <rPh sb="6" eb="8">
      <t>キョウリョク</t>
    </rPh>
    <rPh sb="8" eb="10">
      <t>カイシャ</t>
    </rPh>
    <rPh sb="11" eb="14">
      <t>カクニンショ</t>
    </rPh>
    <phoneticPr fontId="4"/>
  </si>
  <si>
    <t>今般、コンクリート打込み・締固め工団体検定の受検申込者の所属する以下の企業は、</t>
    <rPh sb="0" eb="2">
      <t>コンパン</t>
    </rPh>
    <rPh sb="17" eb="19">
      <t>ダンタイ</t>
    </rPh>
    <rPh sb="22" eb="24">
      <t>ジュケン</t>
    </rPh>
    <rPh sb="24" eb="26">
      <t>モウシコミ</t>
    </rPh>
    <rPh sb="26" eb="27">
      <t>シャ</t>
    </rPh>
    <rPh sb="28" eb="30">
      <t>ショゾク</t>
    </rPh>
    <rPh sb="32" eb="34">
      <t>イカ</t>
    </rPh>
    <rPh sb="35" eb="37">
      <t>キギョウ</t>
    </rPh>
    <phoneticPr fontId="4"/>
  </si>
  <si>
    <t>※「非会員」の場合は、本確認書の作成は不要です。</t>
    <rPh sb="2" eb="3">
      <t>ヒ</t>
    </rPh>
    <rPh sb="3" eb="5">
      <t>カイイン</t>
    </rPh>
    <rPh sb="7" eb="9">
      <t>バアイ</t>
    </rPh>
    <rPh sb="11" eb="12">
      <t>ホン</t>
    </rPh>
    <rPh sb="12" eb="14">
      <t>カクニン</t>
    </rPh>
    <rPh sb="14" eb="15">
      <t>ショ</t>
    </rPh>
    <rPh sb="16" eb="18">
      <t>サクセイ</t>
    </rPh>
    <rPh sb="19" eb="21">
      <t>フヨウ</t>
    </rPh>
    <phoneticPr fontId="4"/>
  </si>
  <si>
    <t>Ver.20250401</t>
    <phoneticPr fontId="4"/>
  </si>
  <si>
    <t>会員</t>
    <rPh sb="0" eb="2">
      <t>カイイン</t>
    </rPh>
    <phoneticPr fontId="4"/>
  </si>
  <si>
    <t>会員の協力会社</t>
    <rPh sb="0" eb="2">
      <t>カイイン</t>
    </rPh>
    <rPh sb="3" eb="5">
      <t>キョウリョク</t>
    </rPh>
    <rPh sb="5" eb="7">
      <t>ガイシャ</t>
    </rPh>
    <phoneticPr fontId="4"/>
  </si>
  <si>
    <t>非会員</t>
    <rPh sb="0" eb="1">
      <t>ヒ</t>
    </rPh>
    <rPh sb="1" eb="3">
      <t>カイイン</t>
    </rPh>
    <phoneticPr fontId="4"/>
  </si>
  <si>
    <r>
      <t>（注）</t>
    </r>
    <r>
      <rPr>
        <b/>
        <sz val="12"/>
        <color theme="1"/>
        <rFont val="ＭＳ Ｐゴシック"/>
        <family val="3"/>
        <charset val="128"/>
      </rPr>
      <t>「会員」とは</t>
    </r>
    <rPh sb="1" eb="2">
      <t>チュウ</t>
    </rPh>
    <rPh sb="4" eb="6">
      <t>カイイン</t>
    </rPh>
    <phoneticPr fontId="61"/>
  </si>
  <si>
    <r>
      <t>　会員とは、日本躯体の次の8つの「構成団体」のいずれかの会員企業</t>
    </r>
    <r>
      <rPr>
        <sz val="10"/>
        <color rgb="FFFF0000"/>
        <rFont val="ＭＳ Ｐゴシック"/>
        <family val="3"/>
        <charset val="128"/>
      </rPr>
      <t>(賛助・特定会員を含む)</t>
    </r>
    <r>
      <rPr>
        <sz val="12"/>
        <color rgb="FFFF0000"/>
        <rFont val="ＭＳ Ｐゴシック"/>
        <family val="3"/>
        <charset val="128"/>
      </rPr>
      <t>を指します。</t>
    </r>
    <rPh sb="1" eb="3">
      <t>カイイン</t>
    </rPh>
    <rPh sb="6" eb="8">
      <t>ニホン</t>
    </rPh>
    <rPh sb="8" eb="10">
      <t>クタイ</t>
    </rPh>
    <rPh sb="11" eb="12">
      <t>ツギ</t>
    </rPh>
    <rPh sb="17" eb="19">
      <t>コウセイ</t>
    </rPh>
    <rPh sb="19" eb="21">
      <t>ダンタイ</t>
    </rPh>
    <rPh sb="28" eb="30">
      <t>カイイン</t>
    </rPh>
    <rPh sb="30" eb="32">
      <t>キギョウ</t>
    </rPh>
    <rPh sb="33" eb="35">
      <t>サンジョ</t>
    </rPh>
    <rPh sb="36" eb="38">
      <t>トクテイ</t>
    </rPh>
    <rPh sb="38" eb="40">
      <t>カイイン</t>
    </rPh>
    <rPh sb="41" eb="42">
      <t>フク</t>
    </rPh>
    <rPh sb="45" eb="46">
      <t>サ</t>
    </rPh>
    <phoneticPr fontId="61"/>
  </si>
  <si>
    <t>■　北海道建設躯体工事業協同組合</t>
    <rPh sb="2" eb="5">
      <t>ホッカイドウ</t>
    </rPh>
    <rPh sb="5" eb="7">
      <t>ケンセツ</t>
    </rPh>
    <rPh sb="7" eb="9">
      <t>クタイ</t>
    </rPh>
    <rPh sb="9" eb="12">
      <t>コウジギョウ</t>
    </rPh>
    <rPh sb="12" eb="14">
      <t>キョウドウ</t>
    </rPh>
    <rPh sb="14" eb="16">
      <t>クミアイ</t>
    </rPh>
    <phoneticPr fontId="62"/>
  </si>
  <si>
    <t>■　東北建設躯体工業会</t>
    <rPh sb="2" eb="4">
      <t>トウホク</t>
    </rPh>
    <rPh sb="4" eb="6">
      <t>ケンセツ</t>
    </rPh>
    <rPh sb="7" eb="8">
      <t>タイ</t>
    </rPh>
    <rPh sb="8" eb="11">
      <t>コウギョウカイ</t>
    </rPh>
    <phoneticPr fontId="62"/>
  </si>
  <si>
    <t>■　東京建設躯体工業協同組合</t>
    <rPh sb="2" eb="4">
      <t>トウキョウ</t>
    </rPh>
    <rPh sb="4" eb="6">
      <t>ケンセツ</t>
    </rPh>
    <rPh sb="7" eb="8">
      <t>タイ</t>
    </rPh>
    <rPh sb="8" eb="10">
      <t>コウギョウ</t>
    </rPh>
    <rPh sb="10" eb="12">
      <t>キョウドウ</t>
    </rPh>
    <rPh sb="12" eb="14">
      <t>クミアイ</t>
    </rPh>
    <phoneticPr fontId="62"/>
  </si>
  <si>
    <t>■　一般社団法人東海建設躯体工業会</t>
    <rPh sb="2" eb="4">
      <t>イッパン</t>
    </rPh>
    <rPh sb="4" eb="6">
      <t>シャダン</t>
    </rPh>
    <rPh sb="6" eb="8">
      <t>ホウジン</t>
    </rPh>
    <rPh sb="8" eb="10">
      <t>トウカイ</t>
    </rPh>
    <rPh sb="10" eb="12">
      <t>ケンセツ</t>
    </rPh>
    <rPh sb="13" eb="14">
      <t>タイ</t>
    </rPh>
    <rPh sb="14" eb="17">
      <t>コウギョウカイ</t>
    </rPh>
    <phoneticPr fontId="62"/>
  </si>
  <si>
    <t>■　近畿建設躯体工業協同組合</t>
    <rPh sb="2" eb="4">
      <t>キンキ</t>
    </rPh>
    <rPh sb="4" eb="6">
      <t>ケンセツ</t>
    </rPh>
    <rPh sb="7" eb="8">
      <t>タイ</t>
    </rPh>
    <rPh sb="8" eb="10">
      <t>コウギョウ</t>
    </rPh>
    <rPh sb="10" eb="12">
      <t>キョウドウ</t>
    </rPh>
    <rPh sb="12" eb="14">
      <t>クミアイ</t>
    </rPh>
    <phoneticPr fontId="62"/>
  </si>
  <si>
    <t>■　中国建設躯体工業連合会</t>
    <rPh sb="2" eb="4">
      <t>チュウゴク</t>
    </rPh>
    <rPh sb="4" eb="6">
      <t>ケンセツ</t>
    </rPh>
    <rPh sb="7" eb="8">
      <t>タイ</t>
    </rPh>
    <rPh sb="8" eb="10">
      <t>コウギョウ</t>
    </rPh>
    <rPh sb="10" eb="13">
      <t>レンゴウカイ</t>
    </rPh>
    <phoneticPr fontId="62"/>
  </si>
  <si>
    <t>■　九州建設躯体工事業団体連合会</t>
    <rPh sb="2" eb="4">
      <t>キュウシュウ</t>
    </rPh>
    <rPh sb="4" eb="6">
      <t>ケンセツ</t>
    </rPh>
    <rPh sb="7" eb="8">
      <t>タイ</t>
    </rPh>
    <rPh sb="8" eb="11">
      <t>コウジギョウ</t>
    </rPh>
    <rPh sb="11" eb="13">
      <t>ダンタイ</t>
    </rPh>
    <rPh sb="13" eb="16">
      <t>レンゴウカイ</t>
    </rPh>
    <phoneticPr fontId="62"/>
  </si>
  <si>
    <t>■　一般社団法人四国建設躯体工事業連合会</t>
    <rPh sb="2" eb="4">
      <t>イッパン</t>
    </rPh>
    <rPh sb="4" eb="6">
      <t>シャダン</t>
    </rPh>
    <rPh sb="6" eb="8">
      <t>ホウジン</t>
    </rPh>
    <rPh sb="8" eb="10">
      <t>シコク</t>
    </rPh>
    <rPh sb="10" eb="12">
      <t>ケンセツ</t>
    </rPh>
    <rPh sb="14" eb="17">
      <t>コウジギョウ</t>
    </rPh>
    <rPh sb="17" eb="20">
      <t>レンゴウカイ</t>
    </rPh>
    <phoneticPr fontId="62"/>
  </si>
  <si>
    <r>
      <t>※以下の</t>
    </r>
    <r>
      <rPr>
        <sz val="8"/>
        <color rgb="FF0070C0"/>
        <rFont val="ＭＳ Ｐゴシック"/>
        <family val="3"/>
        <charset val="128"/>
      </rPr>
      <t>証明者</t>
    </r>
    <r>
      <rPr>
        <sz val="8"/>
        <color theme="1"/>
        <rFont val="ＭＳ Ｐゴシック"/>
        <family val="2"/>
        <charset val="128"/>
      </rPr>
      <t>は、上記の資料等送付先企業と異なっても結構です。</t>
    </r>
    <rPh sb="1" eb="3">
      <t>イカ</t>
    </rPh>
    <rPh sb="4" eb="6">
      <t>ショウメイ</t>
    </rPh>
    <rPh sb="6" eb="7">
      <t>シャ</t>
    </rPh>
    <rPh sb="9" eb="11">
      <t>ジョウキ</t>
    </rPh>
    <rPh sb="12" eb="14">
      <t>シリョウ</t>
    </rPh>
    <rPh sb="14" eb="15">
      <t>トウ</t>
    </rPh>
    <rPh sb="15" eb="18">
      <t>ソウフサキ</t>
    </rPh>
    <rPh sb="18" eb="20">
      <t>キギョウ</t>
    </rPh>
    <rPh sb="21" eb="22">
      <t>コト</t>
    </rPh>
    <rPh sb="26" eb="28">
      <t>ケッコウ</t>
    </rPh>
    <phoneticPr fontId="4"/>
  </si>
  <si>
    <r>
      <t>会員・協力会社、</t>
    </r>
    <r>
      <rPr>
        <sz val="9"/>
        <color rgb="FF0070C0"/>
        <rFont val="ＭＳ Ｐゴシック"/>
        <family val="3"/>
        <charset val="128"/>
      </rPr>
      <t>非会員</t>
    </r>
    <r>
      <rPr>
        <sz val="9"/>
        <color theme="1"/>
        <rFont val="ＭＳ Ｐゴシック"/>
        <family val="2"/>
        <charset val="128"/>
      </rPr>
      <t>のいずれかを選択してください</t>
    </r>
    <rPh sb="0" eb="2">
      <t>カイイン</t>
    </rPh>
    <rPh sb="3" eb="5">
      <t>キョウリョク</t>
    </rPh>
    <rPh sb="5" eb="7">
      <t>カイシャ</t>
    </rPh>
    <rPh sb="8" eb="9">
      <t>ヒ</t>
    </rPh>
    <rPh sb="9" eb="11">
      <t>カイイン</t>
    </rPh>
    <rPh sb="17" eb="19">
      <t>センタク</t>
    </rPh>
    <phoneticPr fontId="4"/>
  </si>
  <si>
    <t>「経歴証明書」を作成してください。</t>
    <rPh sb="1" eb="3">
      <t>ケイレキ</t>
    </rPh>
    <rPh sb="3" eb="6">
      <t>ショウメイショ</t>
    </rPh>
    <rPh sb="8" eb="10">
      <t>サクセイ</t>
    </rPh>
    <phoneticPr fontId="4"/>
  </si>
  <si>
    <t>証明者の役職を入力してください</t>
    <rPh sb="0" eb="3">
      <t>ショウメイシャ</t>
    </rPh>
    <rPh sb="4" eb="6">
      <t>ヤクショク</t>
    </rPh>
    <rPh sb="7" eb="9">
      <t>ニュウリョク</t>
    </rPh>
    <phoneticPr fontId="4"/>
  </si>
  <si>
    <t>証明者役職</t>
    <rPh sb="0" eb="3">
      <t>ショウメイシャ</t>
    </rPh>
    <rPh sb="3" eb="5">
      <t>ヤクショク</t>
    </rPh>
    <phoneticPr fontId="4"/>
  </si>
  <si>
    <t>氏名（証明者）</t>
    <rPh sb="0" eb="2">
      <t>シメイ</t>
    </rPh>
    <rPh sb="3" eb="6">
      <t>ショウメイシャ</t>
    </rPh>
    <phoneticPr fontId="4"/>
  </si>
  <si>
    <t>証明者の氏名を入力してください</t>
    <rPh sb="0" eb="3">
      <t>ショウメイシャ</t>
    </rPh>
    <rPh sb="4" eb="6">
      <t>シメイ</t>
    </rPh>
    <rPh sb="7" eb="9">
      <t>ニュウリョク</t>
    </rPh>
    <phoneticPr fontId="4"/>
  </si>
  <si>
    <t>西暦</t>
    <rPh sb="0" eb="2">
      <t>セイレキ</t>
    </rPh>
    <phoneticPr fontId="18"/>
  </si>
  <si>
    <t>年</t>
    <phoneticPr fontId="18"/>
  </si>
  <si>
    <t>月</t>
    <phoneticPr fontId="18"/>
  </si>
  <si>
    <t>日</t>
    <phoneticPr fontId="18"/>
  </si>
  <si>
    <t>証 明 者</t>
    <rPh sb="0" eb="1">
      <t>アカシ</t>
    </rPh>
    <rPh sb="2" eb="3">
      <t>メイ</t>
    </rPh>
    <rPh sb="4" eb="5">
      <t>シャ</t>
    </rPh>
    <phoneticPr fontId="18"/>
  </si>
  <si>
    <t>：</t>
    <phoneticPr fontId="18"/>
  </si>
  <si>
    <t>役職名</t>
    <rPh sb="0" eb="3">
      <t>ヤクショクメイ</t>
    </rPh>
    <phoneticPr fontId="18"/>
  </si>
  <si>
    <t>証明者名</t>
    <rPh sb="0" eb="2">
      <t>ショウメイ</t>
    </rPh>
    <rPh sb="2" eb="3">
      <t>シャ</t>
    </rPh>
    <phoneticPr fontId="18"/>
  </si>
  <si>
    <t>印</t>
    <rPh sb="0" eb="1">
      <t>イン</t>
    </rPh>
    <phoneticPr fontId="18"/>
  </si>
  <si>
    <t>フ リ ガ ナ</t>
    <phoneticPr fontId="18"/>
  </si>
  <si>
    <t>氏  名</t>
    <rPh sb="0" eb="1">
      <t>シ</t>
    </rPh>
    <rPh sb="3" eb="4">
      <t>メイ</t>
    </rPh>
    <phoneticPr fontId="18"/>
  </si>
  <si>
    <t>重複</t>
  </si>
  <si>
    <t>始期</t>
    <rPh sb="0" eb="2">
      <t>シキ</t>
    </rPh>
    <phoneticPr fontId="18"/>
  </si>
  <si>
    <t>終期</t>
    <rPh sb="0" eb="2">
      <t>シュウキ</t>
    </rPh>
    <phoneticPr fontId="18"/>
  </si>
  <si>
    <t>経過月数</t>
    <rPh sb="0" eb="2">
      <t>ケイカ</t>
    </rPh>
    <rPh sb="2" eb="3">
      <t>ツキ</t>
    </rPh>
    <rPh sb="3" eb="4">
      <t>スウ</t>
    </rPh>
    <phoneticPr fontId="18"/>
  </si>
  <si>
    <t>加算？</t>
    <rPh sb="0" eb="2">
      <t>カサン</t>
    </rPh>
    <phoneticPr fontId="18"/>
  </si>
  <si>
    <t>年部分</t>
    <rPh sb="0" eb="1">
      <t>ネン</t>
    </rPh>
    <rPh sb="1" eb="3">
      <t>ブブン</t>
    </rPh>
    <phoneticPr fontId="18"/>
  </si>
  <si>
    <t>月部分</t>
    <rPh sb="0" eb="1">
      <t>ツキ</t>
    </rPh>
    <rPh sb="1" eb="3">
      <t>ブブン</t>
    </rPh>
    <phoneticPr fontId="18"/>
  </si>
  <si>
    <t>合計月数</t>
    <rPh sb="0" eb="2">
      <t>ゴウケイ</t>
    </rPh>
    <rPh sb="2" eb="3">
      <t>ツキ</t>
    </rPh>
    <rPh sb="3" eb="4">
      <t>スウ</t>
    </rPh>
    <phoneticPr fontId="18"/>
  </si>
  <si>
    <t>～</t>
    <phoneticPr fontId="18"/>
  </si>
  <si>
    <t>年</t>
    <rPh sb="0" eb="1">
      <t>ネン</t>
    </rPh>
    <phoneticPr fontId="18"/>
  </si>
  <si>
    <t>ヶ月</t>
    <rPh sb="1" eb="2">
      <t>ゲツ</t>
    </rPh>
    <phoneticPr fontId="18"/>
  </si>
  <si>
    <t>経験年数合計</t>
    <rPh sb="4" eb="5">
      <t>ゴウ</t>
    </rPh>
    <rPh sb="5" eb="6">
      <t>ケイ</t>
    </rPh>
    <phoneticPr fontId="18"/>
  </si>
  <si>
    <t>【参考】和暦⇒西暦　早見表</t>
    <rPh sb="1" eb="3">
      <t>サンコウ</t>
    </rPh>
    <rPh sb="4" eb="6">
      <t>ワレキ</t>
    </rPh>
    <rPh sb="7" eb="9">
      <t>セイレキ</t>
    </rPh>
    <rPh sb="10" eb="13">
      <t>ハヤミヒョウ</t>
    </rPh>
    <phoneticPr fontId="18"/>
  </si>
  <si>
    <t>令和・平成</t>
    <rPh sb="0" eb="2">
      <t>レイワ</t>
    </rPh>
    <rPh sb="3" eb="5">
      <t>ヘイセイ</t>
    </rPh>
    <phoneticPr fontId="18"/>
  </si>
  <si>
    <t>昭和</t>
    <rPh sb="0" eb="2">
      <t>ショウワ</t>
    </rPh>
    <phoneticPr fontId="18"/>
  </si>
  <si>
    <t>和暦</t>
    <rPh sb="0" eb="2">
      <t>ワレキ</t>
    </rPh>
    <phoneticPr fontId="18"/>
  </si>
  <si>
    <t>令和6年</t>
    <rPh sb="0" eb="2">
      <t>レイワ</t>
    </rPh>
    <rPh sb="3" eb="4">
      <t>ネン</t>
    </rPh>
    <phoneticPr fontId="18"/>
  </si>
  <si>
    <t>昭和64年</t>
    <rPh sb="0" eb="2">
      <t>ショウワ</t>
    </rPh>
    <rPh sb="4" eb="5">
      <t>ネン</t>
    </rPh>
    <phoneticPr fontId="18"/>
  </si>
  <si>
    <t>令和5年</t>
    <rPh sb="0" eb="2">
      <t>レイワ</t>
    </rPh>
    <rPh sb="3" eb="4">
      <t>ネン</t>
    </rPh>
    <phoneticPr fontId="18"/>
  </si>
  <si>
    <t>昭和63年</t>
    <rPh sb="0" eb="2">
      <t>ショウワ</t>
    </rPh>
    <rPh sb="4" eb="5">
      <t>ネン</t>
    </rPh>
    <phoneticPr fontId="18"/>
  </si>
  <si>
    <t>令和4年</t>
    <rPh sb="0" eb="2">
      <t>レイワ</t>
    </rPh>
    <rPh sb="3" eb="4">
      <t>ネン</t>
    </rPh>
    <phoneticPr fontId="18"/>
  </si>
  <si>
    <t>昭和62年</t>
    <rPh sb="0" eb="2">
      <t>ショウワ</t>
    </rPh>
    <rPh sb="4" eb="5">
      <t>ネン</t>
    </rPh>
    <phoneticPr fontId="18"/>
  </si>
  <si>
    <t>令和3年</t>
    <rPh sb="0" eb="2">
      <t>レイワ</t>
    </rPh>
    <rPh sb="3" eb="4">
      <t>ネン</t>
    </rPh>
    <phoneticPr fontId="18"/>
  </si>
  <si>
    <t>昭和61年</t>
    <rPh sb="0" eb="2">
      <t>ショウワ</t>
    </rPh>
    <rPh sb="4" eb="5">
      <t>ネン</t>
    </rPh>
    <phoneticPr fontId="18"/>
  </si>
  <si>
    <t>令和2年</t>
    <rPh sb="0" eb="2">
      <t>レイワ</t>
    </rPh>
    <rPh sb="3" eb="4">
      <t>ネン</t>
    </rPh>
    <phoneticPr fontId="18"/>
  </si>
  <si>
    <t>昭和60年</t>
    <rPh sb="0" eb="2">
      <t>ショウワ</t>
    </rPh>
    <rPh sb="4" eb="5">
      <t>ネン</t>
    </rPh>
    <phoneticPr fontId="18"/>
  </si>
  <si>
    <t>令和元年</t>
    <rPh sb="0" eb="2">
      <t>レイワ</t>
    </rPh>
    <rPh sb="2" eb="4">
      <t>ガンネン</t>
    </rPh>
    <phoneticPr fontId="18"/>
  </si>
  <si>
    <t>昭和59年</t>
    <rPh sb="0" eb="2">
      <t>ショウワ</t>
    </rPh>
    <rPh sb="4" eb="5">
      <t>ネン</t>
    </rPh>
    <phoneticPr fontId="18"/>
  </si>
  <si>
    <t>平成31年</t>
    <rPh sb="0" eb="2">
      <t>ヘイセイ</t>
    </rPh>
    <rPh sb="4" eb="5">
      <t>ネン</t>
    </rPh>
    <phoneticPr fontId="18"/>
  </si>
  <si>
    <t>昭和58年</t>
    <rPh sb="0" eb="2">
      <t>ショウワ</t>
    </rPh>
    <rPh sb="4" eb="5">
      <t>ネン</t>
    </rPh>
    <phoneticPr fontId="18"/>
  </si>
  <si>
    <t>平成30年</t>
    <rPh sb="0" eb="2">
      <t>ヘイセイ</t>
    </rPh>
    <rPh sb="4" eb="5">
      <t>ネン</t>
    </rPh>
    <phoneticPr fontId="18"/>
  </si>
  <si>
    <t>昭和57年</t>
    <rPh sb="0" eb="2">
      <t>ショウワ</t>
    </rPh>
    <rPh sb="4" eb="5">
      <t>ネン</t>
    </rPh>
    <phoneticPr fontId="18"/>
  </si>
  <si>
    <t>平成29年</t>
    <rPh sb="0" eb="2">
      <t>ヘイセイ</t>
    </rPh>
    <rPh sb="4" eb="5">
      <t>ネン</t>
    </rPh>
    <phoneticPr fontId="18"/>
  </si>
  <si>
    <t>昭和56年</t>
    <rPh sb="0" eb="2">
      <t>ショウワ</t>
    </rPh>
    <rPh sb="4" eb="5">
      <t>ネン</t>
    </rPh>
    <phoneticPr fontId="18"/>
  </si>
  <si>
    <t>平成28年</t>
    <rPh sb="0" eb="2">
      <t>ヘイセイ</t>
    </rPh>
    <rPh sb="4" eb="5">
      <t>ネン</t>
    </rPh>
    <phoneticPr fontId="18"/>
  </si>
  <si>
    <t>昭和55年</t>
    <rPh sb="0" eb="2">
      <t>ショウワ</t>
    </rPh>
    <rPh sb="4" eb="5">
      <t>ネン</t>
    </rPh>
    <phoneticPr fontId="18"/>
  </si>
  <si>
    <t>平成27年</t>
    <rPh sb="0" eb="2">
      <t>ヘイセイ</t>
    </rPh>
    <rPh sb="4" eb="5">
      <t>ネン</t>
    </rPh>
    <phoneticPr fontId="18"/>
  </si>
  <si>
    <t>昭和54年</t>
    <rPh sb="0" eb="2">
      <t>ショウワ</t>
    </rPh>
    <rPh sb="4" eb="5">
      <t>ネン</t>
    </rPh>
    <phoneticPr fontId="18"/>
  </si>
  <si>
    <t>平成26年</t>
    <rPh sb="0" eb="2">
      <t>ヘイセイ</t>
    </rPh>
    <rPh sb="4" eb="5">
      <t>ネン</t>
    </rPh>
    <phoneticPr fontId="18"/>
  </si>
  <si>
    <t>昭和53年</t>
    <rPh sb="0" eb="2">
      <t>ショウワ</t>
    </rPh>
    <rPh sb="4" eb="5">
      <t>ネン</t>
    </rPh>
    <phoneticPr fontId="18"/>
  </si>
  <si>
    <t>平成25年</t>
    <rPh sb="0" eb="2">
      <t>ヘイセイ</t>
    </rPh>
    <rPh sb="4" eb="5">
      <t>ネン</t>
    </rPh>
    <phoneticPr fontId="18"/>
  </si>
  <si>
    <t>昭和52年</t>
    <rPh sb="0" eb="2">
      <t>ショウワ</t>
    </rPh>
    <rPh sb="4" eb="5">
      <t>ネン</t>
    </rPh>
    <phoneticPr fontId="18"/>
  </si>
  <si>
    <t>平成24年</t>
    <rPh sb="0" eb="2">
      <t>ヘイセイ</t>
    </rPh>
    <rPh sb="4" eb="5">
      <t>ネン</t>
    </rPh>
    <phoneticPr fontId="18"/>
  </si>
  <si>
    <t>昭和51年</t>
    <rPh sb="0" eb="2">
      <t>ショウワ</t>
    </rPh>
    <rPh sb="4" eb="5">
      <t>ネン</t>
    </rPh>
    <phoneticPr fontId="18"/>
  </si>
  <si>
    <t>平成23年</t>
    <rPh sb="0" eb="2">
      <t>ヘイセイ</t>
    </rPh>
    <rPh sb="4" eb="5">
      <t>ネン</t>
    </rPh>
    <phoneticPr fontId="18"/>
  </si>
  <si>
    <t>昭和50年</t>
    <rPh sb="0" eb="2">
      <t>ショウワ</t>
    </rPh>
    <rPh sb="4" eb="5">
      <t>ネン</t>
    </rPh>
    <phoneticPr fontId="18"/>
  </si>
  <si>
    <t>平成22年</t>
    <rPh sb="0" eb="2">
      <t>ヘイセイ</t>
    </rPh>
    <rPh sb="4" eb="5">
      <t>ネン</t>
    </rPh>
    <phoneticPr fontId="18"/>
  </si>
  <si>
    <t>昭和49年</t>
    <rPh sb="0" eb="2">
      <t>ショウワ</t>
    </rPh>
    <rPh sb="4" eb="5">
      <t>ネン</t>
    </rPh>
    <phoneticPr fontId="18"/>
  </si>
  <si>
    <t>平成21年</t>
    <rPh sb="0" eb="2">
      <t>ヘイセイ</t>
    </rPh>
    <rPh sb="4" eb="5">
      <t>ネン</t>
    </rPh>
    <phoneticPr fontId="18"/>
  </si>
  <si>
    <t>昭和48年</t>
    <rPh sb="0" eb="2">
      <t>ショウワ</t>
    </rPh>
    <rPh sb="4" eb="5">
      <t>ネン</t>
    </rPh>
    <phoneticPr fontId="18"/>
  </si>
  <si>
    <t>平成20年</t>
    <rPh sb="0" eb="2">
      <t>ヘイセイ</t>
    </rPh>
    <rPh sb="4" eb="5">
      <t>ネン</t>
    </rPh>
    <phoneticPr fontId="18"/>
  </si>
  <si>
    <t>昭和47年</t>
    <rPh sb="0" eb="2">
      <t>ショウワ</t>
    </rPh>
    <rPh sb="4" eb="5">
      <t>ネン</t>
    </rPh>
    <phoneticPr fontId="18"/>
  </si>
  <si>
    <t>平成19年</t>
    <rPh sb="0" eb="2">
      <t>ヘイセイ</t>
    </rPh>
    <rPh sb="4" eb="5">
      <t>ネン</t>
    </rPh>
    <phoneticPr fontId="18"/>
  </si>
  <si>
    <t>昭和46年</t>
    <rPh sb="0" eb="2">
      <t>ショウワ</t>
    </rPh>
    <rPh sb="4" eb="5">
      <t>ネン</t>
    </rPh>
    <phoneticPr fontId="18"/>
  </si>
  <si>
    <t>平成18年</t>
    <rPh sb="0" eb="2">
      <t>ヘイセイ</t>
    </rPh>
    <rPh sb="4" eb="5">
      <t>ネン</t>
    </rPh>
    <phoneticPr fontId="18"/>
  </si>
  <si>
    <t>昭和45年</t>
    <rPh sb="0" eb="2">
      <t>ショウワ</t>
    </rPh>
    <rPh sb="4" eb="5">
      <t>ネン</t>
    </rPh>
    <phoneticPr fontId="18"/>
  </si>
  <si>
    <t>平成17年</t>
    <rPh sb="0" eb="2">
      <t>ヘイセイ</t>
    </rPh>
    <rPh sb="4" eb="5">
      <t>ネン</t>
    </rPh>
    <phoneticPr fontId="18"/>
  </si>
  <si>
    <t>昭和44年</t>
    <rPh sb="0" eb="2">
      <t>ショウワ</t>
    </rPh>
    <rPh sb="4" eb="5">
      <t>ネン</t>
    </rPh>
    <phoneticPr fontId="18"/>
  </si>
  <si>
    <t>平成16年</t>
    <rPh sb="0" eb="2">
      <t>ヘイセイ</t>
    </rPh>
    <rPh sb="4" eb="5">
      <t>ネン</t>
    </rPh>
    <phoneticPr fontId="18"/>
  </si>
  <si>
    <t>昭和43年</t>
    <rPh sb="0" eb="2">
      <t>ショウワ</t>
    </rPh>
    <rPh sb="4" eb="5">
      <t>ネン</t>
    </rPh>
    <phoneticPr fontId="18"/>
  </si>
  <si>
    <t>平成15年</t>
    <rPh sb="0" eb="2">
      <t>ヘイセイ</t>
    </rPh>
    <rPh sb="4" eb="5">
      <t>ネン</t>
    </rPh>
    <phoneticPr fontId="18"/>
  </si>
  <si>
    <t>昭和42年</t>
    <rPh sb="0" eb="2">
      <t>ショウワ</t>
    </rPh>
    <rPh sb="4" eb="5">
      <t>ネン</t>
    </rPh>
    <phoneticPr fontId="18"/>
  </si>
  <si>
    <t>平成14年</t>
    <rPh sb="0" eb="2">
      <t>ヘイセイ</t>
    </rPh>
    <rPh sb="4" eb="5">
      <t>ネン</t>
    </rPh>
    <phoneticPr fontId="18"/>
  </si>
  <si>
    <t>昭和41年</t>
    <rPh sb="0" eb="2">
      <t>ショウワ</t>
    </rPh>
    <rPh sb="4" eb="5">
      <t>ネン</t>
    </rPh>
    <phoneticPr fontId="18"/>
  </si>
  <si>
    <t>平成13年</t>
    <rPh sb="0" eb="2">
      <t>ヘイセイ</t>
    </rPh>
    <rPh sb="4" eb="5">
      <t>ネン</t>
    </rPh>
    <phoneticPr fontId="18"/>
  </si>
  <si>
    <t>昭和40年</t>
    <rPh sb="0" eb="2">
      <t>ショウワ</t>
    </rPh>
    <rPh sb="4" eb="5">
      <t>ネン</t>
    </rPh>
    <phoneticPr fontId="18"/>
  </si>
  <si>
    <t>平成12年</t>
    <rPh sb="0" eb="2">
      <t>ヘイセイ</t>
    </rPh>
    <rPh sb="4" eb="5">
      <t>ネン</t>
    </rPh>
    <phoneticPr fontId="18"/>
  </si>
  <si>
    <t>昭和39年</t>
    <rPh sb="0" eb="2">
      <t>ショウワ</t>
    </rPh>
    <rPh sb="4" eb="5">
      <t>ネン</t>
    </rPh>
    <phoneticPr fontId="18"/>
  </si>
  <si>
    <t>平成11年</t>
    <rPh sb="0" eb="2">
      <t>ヘイセイ</t>
    </rPh>
    <rPh sb="4" eb="5">
      <t>ネン</t>
    </rPh>
    <phoneticPr fontId="18"/>
  </si>
  <si>
    <t>昭和38年</t>
    <rPh sb="0" eb="2">
      <t>ショウワ</t>
    </rPh>
    <rPh sb="4" eb="5">
      <t>ネン</t>
    </rPh>
    <phoneticPr fontId="18"/>
  </si>
  <si>
    <t>平成10年</t>
    <rPh sb="0" eb="2">
      <t>ヘイセイ</t>
    </rPh>
    <rPh sb="4" eb="5">
      <t>ネン</t>
    </rPh>
    <phoneticPr fontId="18"/>
  </si>
  <si>
    <t>昭和37年</t>
    <rPh sb="0" eb="2">
      <t>ショウワ</t>
    </rPh>
    <rPh sb="4" eb="5">
      <t>ネン</t>
    </rPh>
    <phoneticPr fontId="18"/>
  </si>
  <si>
    <t>平成9年</t>
    <rPh sb="0" eb="2">
      <t>ヘイセイ</t>
    </rPh>
    <rPh sb="3" eb="4">
      <t>ネン</t>
    </rPh>
    <phoneticPr fontId="18"/>
  </si>
  <si>
    <t>昭和36年</t>
    <rPh sb="0" eb="2">
      <t>ショウワ</t>
    </rPh>
    <rPh sb="4" eb="5">
      <t>ネン</t>
    </rPh>
    <phoneticPr fontId="18"/>
  </si>
  <si>
    <t>平成8年</t>
    <rPh sb="0" eb="2">
      <t>ヘイセイ</t>
    </rPh>
    <rPh sb="3" eb="4">
      <t>ネン</t>
    </rPh>
    <phoneticPr fontId="18"/>
  </si>
  <si>
    <t>昭和35年</t>
    <rPh sb="0" eb="2">
      <t>ショウワ</t>
    </rPh>
    <rPh sb="4" eb="5">
      <t>ネン</t>
    </rPh>
    <phoneticPr fontId="18"/>
  </si>
  <si>
    <t>平成7年</t>
    <rPh sb="0" eb="2">
      <t>ヘイセイ</t>
    </rPh>
    <rPh sb="3" eb="4">
      <t>ネン</t>
    </rPh>
    <phoneticPr fontId="18"/>
  </si>
  <si>
    <t>昭和34年</t>
    <rPh sb="0" eb="2">
      <t>ショウワ</t>
    </rPh>
    <rPh sb="4" eb="5">
      <t>ネン</t>
    </rPh>
    <phoneticPr fontId="18"/>
  </si>
  <si>
    <t>平成6年</t>
    <rPh sb="0" eb="2">
      <t>ヘイセイ</t>
    </rPh>
    <rPh sb="3" eb="4">
      <t>ネン</t>
    </rPh>
    <phoneticPr fontId="18"/>
  </si>
  <si>
    <t>昭和33年</t>
    <rPh sb="0" eb="2">
      <t>ショウワ</t>
    </rPh>
    <rPh sb="4" eb="5">
      <t>ネン</t>
    </rPh>
    <phoneticPr fontId="18"/>
  </si>
  <si>
    <t>平成5年</t>
    <rPh sb="0" eb="2">
      <t>ヘイセイ</t>
    </rPh>
    <rPh sb="3" eb="4">
      <t>ネン</t>
    </rPh>
    <phoneticPr fontId="18"/>
  </si>
  <si>
    <t>昭和32年</t>
    <rPh sb="0" eb="2">
      <t>ショウワ</t>
    </rPh>
    <rPh sb="4" eb="5">
      <t>ネン</t>
    </rPh>
    <phoneticPr fontId="18"/>
  </si>
  <si>
    <t>平成4年</t>
    <rPh sb="0" eb="2">
      <t>ヘイセイ</t>
    </rPh>
    <rPh sb="3" eb="4">
      <t>ネン</t>
    </rPh>
    <phoneticPr fontId="18"/>
  </si>
  <si>
    <t>平成3年</t>
    <rPh sb="0" eb="2">
      <t>ヘイセイ</t>
    </rPh>
    <rPh sb="3" eb="4">
      <t>ネン</t>
    </rPh>
    <phoneticPr fontId="18"/>
  </si>
  <si>
    <t>平成2年</t>
    <rPh sb="0" eb="2">
      <t>ヘイセイ</t>
    </rPh>
    <rPh sb="3" eb="4">
      <t>ネン</t>
    </rPh>
    <phoneticPr fontId="18"/>
  </si>
  <si>
    <t>平成元年</t>
    <rPh sb="0" eb="2">
      <t>ヘイセイ</t>
    </rPh>
    <rPh sb="2" eb="3">
      <t>ガン</t>
    </rPh>
    <rPh sb="3" eb="4">
      <t>ネン</t>
    </rPh>
    <phoneticPr fontId="18"/>
  </si>
  <si>
    <t>コンクリート工検定申込書_別紙</t>
    <rPh sb="6" eb="7">
      <t>コウ</t>
    </rPh>
    <rPh sb="7" eb="9">
      <t>ケンテイ</t>
    </rPh>
    <rPh sb="9" eb="12">
      <t>モウシコミショ</t>
    </rPh>
    <rPh sb="13" eb="15">
      <t>ベッシ</t>
    </rPh>
    <phoneticPr fontId="18"/>
  </si>
  <si>
    <t>受検者</t>
    <rPh sb="0" eb="3">
      <t>ジュケンシャ</t>
    </rPh>
    <phoneticPr fontId="18"/>
  </si>
  <si>
    <t>生年月日</t>
    <rPh sb="0" eb="2">
      <t>セイネン</t>
    </rPh>
    <rPh sb="2" eb="4">
      <t>ツキヒ</t>
    </rPh>
    <phoneticPr fontId="18"/>
  </si>
  <si>
    <t>地区</t>
    <rPh sb="0" eb="2">
      <t>チク</t>
    </rPh>
    <phoneticPr fontId="4"/>
  </si>
  <si>
    <t>コンクリート工
従事期間①</t>
    <rPh sb="6" eb="7">
      <t>コウ</t>
    </rPh>
    <rPh sb="8" eb="10">
      <t>ジュウジ</t>
    </rPh>
    <rPh sb="10" eb="12">
      <t>キカン</t>
    </rPh>
    <phoneticPr fontId="18"/>
  </si>
  <si>
    <t>同
従事期間②</t>
    <rPh sb="0" eb="1">
      <t>ドウ</t>
    </rPh>
    <rPh sb="2" eb="4">
      <t>ジュウジ</t>
    </rPh>
    <phoneticPr fontId="18"/>
  </si>
  <si>
    <t>同
従事期間③</t>
    <rPh sb="0" eb="1">
      <t>ドウ</t>
    </rPh>
    <rPh sb="2" eb="4">
      <t>ジュウジ</t>
    </rPh>
    <rPh sb="4" eb="6">
      <t>キカン</t>
    </rPh>
    <phoneticPr fontId="18"/>
  </si>
  <si>
    <t>経験年数①</t>
    <rPh sb="0" eb="2">
      <t>ケイケン</t>
    </rPh>
    <rPh sb="2" eb="4">
      <t>ネンスウ</t>
    </rPh>
    <phoneticPr fontId="18"/>
  </si>
  <si>
    <t>経験年数②</t>
    <rPh sb="0" eb="2">
      <t>ケイケン</t>
    </rPh>
    <rPh sb="2" eb="4">
      <t>ネンスウ</t>
    </rPh>
    <phoneticPr fontId="18"/>
  </si>
  <si>
    <t>経験年数③</t>
    <rPh sb="0" eb="2">
      <t>ケイケン</t>
    </rPh>
    <rPh sb="2" eb="4">
      <t>ネンスウ</t>
    </rPh>
    <phoneticPr fontId="18"/>
  </si>
  <si>
    <t>誓約欄</t>
    <rPh sb="0" eb="2">
      <t>セイヤク</t>
    </rPh>
    <rPh sb="2" eb="3">
      <t>ラン</t>
    </rPh>
    <phoneticPr fontId="18"/>
  </si>
  <si>
    <t>この証明事項が事実と相違がある場合には、合格を取り消されても異存のないことを誓約いたします。</t>
    <phoneticPr fontId="4"/>
  </si>
  <si>
    <t>【注意事項】</t>
    <rPh sb="1" eb="5">
      <t>チュウイジコウ</t>
    </rPh>
    <phoneticPr fontId="4"/>
  </si>
  <si>
    <t>◇コンクリート工として従事した期間（従事開始年月～直近の従事年月）を「西暦で入力」してください。（「経験年数」は自動計算されます）</t>
    <rPh sb="7" eb="8">
      <t>コウ</t>
    </rPh>
    <rPh sb="11" eb="13">
      <t>ジュウジ</t>
    </rPh>
    <rPh sb="15" eb="17">
      <t>キカン</t>
    </rPh>
    <rPh sb="18" eb="20">
      <t>ジュウジ</t>
    </rPh>
    <rPh sb="20" eb="22">
      <t>カイシ</t>
    </rPh>
    <rPh sb="22" eb="24">
      <t>ネンゲツ</t>
    </rPh>
    <rPh sb="25" eb="27">
      <t>チョッキン</t>
    </rPh>
    <rPh sb="28" eb="30">
      <t>ジュウジ</t>
    </rPh>
    <rPh sb="30" eb="32">
      <t>ネンゲツ</t>
    </rPh>
    <rPh sb="35" eb="37">
      <t>セイレキ</t>
    </rPh>
    <rPh sb="38" eb="40">
      <t>ニュウリョク</t>
    </rPh>
    <rPh sb="50" eb="52">
      <t>ケイケン</t>
    </rPh>
    <rPh sb="52" eb="54">
      <t>ネンスウ</t>
    </rPh>
    <rPh sb="56" eb="58">
      <t>ジドウ</t>
    </rPh>
    <rPh sb="58" eb="60">
      <t>ケイサン</t>
    </rPh>
    <phoneticPr fontId="18"/>
  </si>
  <si>
    <t>事業者名
（企業名）</t>
    <rPh sb="0" eb="3">
      <t>ジギョウシャ</t>
    </rPh>
    <rPh sb="3" eb="4">
      <t>メイ</t>
    </rPh>
    <rPh sb="6" eb="9">
      <t>キギョウメイ</t>
    </rPh>
    <phoneticPr fontId="18"/>
  </si>
  <si>
    <t>受検者の「コンクリート工事の打込み･締固め作業に従事した期間（年数）」は
以下のとおりであることを証明します。</t>
    <rPh sb="0" eb="2">
      <t>ジュケン</t>
    </rPh>
    <rPh sb="2" eb="3">
      <t>シャ</t>
    </rPh>
    <rPh sb="28" eb="30">
      <t>キカン</t>
    </rPh>
    <rPh sb="37" eb="39">
      <t>イカ</t>
    </rPh>
    <rPh sb="49" eb="51">
      <t>ショウメイ</t>
    </rPh>
    <phoneticPr fontId="18"/>
  </si>
  <si>
    <t>受検者（自署）</t>
    <rPh sb="0" eb="2">
      <t>ジュケン</t>
    </rPh>
    <rPh sb="2" eb="3">
      <t>シャ</t>
    </rPh>
    <rPh sb="4" eb="6">
      <t>ジショ</t>
    </rPh>
    <phoneticPr fontId="18"/>
  </si>
  <si>
    <t xml:space="preserve">経 歴 証 明 書 </t>
    <rPh sb="0" eb="1">
      <t>キョウ</t>
    </rPh>
    <rPh sb="2" eb="3">
      <t>レキ</t>
    </rPh>
    <rPh sb="4" eb="5">
      <t>アカシ</t>
    </rPh>
    <rPh sb="6" eb="7">
      <t>メイ</t>
    </rPh>
    <rPh sb="8" eb="9">
      <t>ショ</t>
    </rPh>
    <phoneticPr fontId="18"/>
  </si>
  <si>
    <t>本日</t>
    <rPh sb="0" eb="2">
      <t>ホンジツ</t>
    </rPh>
    <phoneticPr fontId="4"/>
  </si>
  <si>
    <t xml:space="preserve">コンクリート工経験年数
</t>
    <rPh sb="6" eb="7">
      <t>コウ</t>
    </rPh>
    <rPh sb="7" eb="9">
      <t>ケイケン</t>
    </rPh>
    <rPh sb="9" eb="11">
      <t>ネンスウ</t>
    </rPh>
    <phoneticPr fontId="4"/>
  </si>
  <si>
    <r>
      <rPr>
        <b/>
        <sz val="12"/>
        <color rgb="FF0070C0"/>
        <rFont val="ＭＳ Ｐゴシック"/>
        <family val="3"/>
        <charset val="128"/>
      </rPr>
      <t xml:space="preserve">
</t>
    </r>
    <r>
      <rPr>
        <sz val="12"/>
        <color theme="1"/>
        <rFont val="ＭＳ Ｐゴシック"/>
        <family val="3"/>
        <charset val="128"/>
      </rPr>
      <t xml:space="preserve">
</t>
    </r>
    <r>
      <rPr>
        <b/>
        <sz val="12"/>
        <color rgb="FF0070C0"/>
        <rFont val="ＭＳ Ｐゴシック"/>
        <family val="3"/>
        <charset val="128"/>
      </rPr>
      <t xml:space="preserve">
【経験年数の入力方法】</t>
    </r>
    <r>
      <rPr>
        <sz val="12"/>
        <color theme="1"/>
        <rFont val="ＭＳ Ｐゴシック"/>
        <family val="3"/>
        <charset val="128"/>
      </rPr>
      <t xml:space="preserve">
就労期間</t>
    </r>
    <r>
      <rPr>
        <sz val="10"/>
        <color theme="1"/>
        <rFont val="ＭＳ Ｐゴシック"/>
        <family val="3"/>
        <charset val="128"/>
      </rPr>
      <t>（網掛け部分）</t>
    </r>
    <r>
      <rPr>
        <sz val="12"/>
        <color theme="1"/>
        <rFont val="ＭＳ Ｐゴシック"/>
        <family val="3"/>
        <charset val="128"/>
      </rPr>
      <t xml:space="preserve">を
</t>
    </r>
    <r>
      <rPr>
        <b/>
        <sz val="12"/>
        <color rgb="FFFF0000"/>
        <rFont val="ＭＳ Ｐゴシック"/>
        <family val="3"/>
        <charset val="128"/>
      </rPr>
      <t>「西暦」</t>
    </r>
    <r>
      <rPr>
        <b/>
        <sz val="10"/>
        <color rgb="FFFF0000"/>
        <rFont val="ＭＳ Ｐゴシック"/>
        <family val="3"/>
        <charset val="128"/>
      </rPr>
      <t>(半角数字</t>
    </r>
    <r>
      <rPr>
        <b/>
        <sz val="12"/>
        <color rgb="FFFF0000"/>
        <rFont val="ＭＳ Ｐゴシック"/>
        <family val="3"/>
        <charset val="128"/>
      </rPr>
      <t xml:space="preserve">)で入力
</t>
    </r>
    <r>
      <rPr>
        <sz val="12"/>
        <color theme="1"/>
        <rFont val="ＭＳ Ｐゴシック"/>
        <family val="3"/>
        <charset val="128"/>
      </rPr>
      <t>いただくと、経験年数は
自動計算されます。
&lt;入力例&gt;
■「平成25年4月」の場合　　
　　↓
■</t>
    </r>
    <r>
      <rPr>
        <b/>
        <sz val="12"/>
        <color rgb="FFFF0000"/>
        <rFont val="ＭＳ Ｐゴシック"/>
        <family val="3"/>
        <charset val="128"/>
      </rPr>
      <t>「2013/4」</t>
    </r>
    <r>
      <rPr>
        <sz val="12"/>
        <color rgb="FFFF0000"/>
        <rFont val="ＭＳ Ｐゴシック"/>
        <family val="3"/>
        <charset val="128"/>
      </rPr>
      <t xml:space="preserve">と入力
</t>
    </r>
    <rPh sb="5" eb="7">
      <t>ケイケン</t>
    </rPh>
    <rPh sb="7" eb="9">
      <t>ネンスウ</t>
    </rPh>
    <rPh sb="10" eb="12">
      <t>ニュウリョク</t>
    </rPh>
    <rPh sb="12" eb="14">
      <t>ホウホウ</t>
    </rPh>
    <rPh sb="17" eb="19">
      <t>シュウロウ</t>
    </rPh>
    <rPh sb="19" eb="21">
      <t>キカン</t>
    </rPh>
    <rPh sb="22" eb="24">
      <t>アミカ</t>
    </rPh>
    <rPh sb="25" eb="27">
      <t>ブブン</t>
    </rPh>
    <rPh sb="31" eb="33">
      <t>セイレキ</t>
    </rPh>
    <rPh sb="35" eb="37">
      <t>ハンカク</t>
    </rPh>
    <rPh sb="37" eb="39">
      <t>スウジ</t>
    </rPh>
    <rPh sb="41" eb="43">
      <t>ニュウリョク</t>
    </rPh>
    <rPh sb="50" eb="52">
      <t>ケイケン</t>
    </rPh>
    <rPh sb="52" eb="54">
      <t>ネンスウ</t>
    </rPh>
    <rPh sb="56" eb="58">
      <t>ジドウ</t>
    </rPh>
    <rPh sb="58" eb="60">
      <t>ケイサン</t>
    </rPh>
    <rPh sb="68" eb="70">
      <t>ニュウリョク</t>
    </rPh>
    <rPh sb="70" eb="71">
      <t>レイ</t>
    </rPh>
    <rPh sb="75" eb="77">
      <t>ヘイセイ</t>
    </rPh>
    <rPh sb="79" eb="80">
      <t>ネン</t>
    </rPh>
    <rPh sb="81" eb="82">
      <t>ツキ</t>
    </rPh>
    <rPh sb="84" eb="86">
      <t>バアイ</t>
    </rPh>
    <rPh sb="103" eb="105">
      <t>ニュウリョク</t>
    </rPh>
    <phoneticPr fontId="18"/>
  </si>
  <si>
    <t>東北地区</t>
    <rPh sb="0" eb="2">
      <t>トウホク</t>
    </rPh>
    <rPh sb="2" eb="4">
      <t>チク</t>
    </rPh>
    <phoneticPr fontId="4"/>
  </si>
  <si>
    <t>仙台_小野リース</t>
    <rPh sb="0" eb="2">
      <t>センダイ</t>
    </rPh>
    <rPh sb="3" eb="5">
      <t>オノ</t>
    </rPh>
    <phoneticPr fontId="4"/>
  </si>
  <si>
    <t>この経歴証明書は、検定の申込みにあたり、受検者の「コンクリート工事の打込み･締固め作業に従事した年数」（コンクリート工経験年数）が、受検資格を満たしていることを証明するための書面です。</t>
    <rPh sb="2" eb="4">
      <t>ケイレキ</t>
    </rPh>
    <rPh sb="4" eb="7">
      <t>ショウメイショ</t>
    </rPh>
    <rPh sb="9" eb="11">
      <t>ケンテイ</t>
    </rPh>
    <rPh sb="12" eb="13">
      <t>モウ</t>
    </rPh>
    <rPh sb="13" eb="14">
      <t>コ</t>
    </rPh>
    <rPh sb="20" eb="22">
      <t>ジュケン</t>
    </rPh>
    <rPh sb="22" eb="23">
      <t>シャ</t>
    </rPh>
    <rPh sb="48" eb="50">
      <t>ネンスウ</t>
    </rPh>
    <rPh sb="58" eb="59">
      <t>コウ</t>
    </rPh>
    <rPh sb="59" eb="61">
      <t>ケイケン</t>
    </rPh>
    <rPh sb="61" eb="63">
      <t>ネンスウ</t>
    </rPh>
    <rPh sb="66" eb="68">
      <t>ジュケン</t>
    </rPh>
    <rPh sb="68" eb="70">
      <t>シカク</t>
    </rPh>
    <rPh sb="71" eb="72">
      <t>ミ</t>
    </rPh>
    <rPh sb="80" eb="82">
      <t>ショウメイ</t>
    </rPh>
    <rPh sb="87" eb="89">
      <t>ショメン</t>
    </rPh>
    <phoneticPr fontId="4"/>
  </si>
  <si>
    <t>（会員の）
協力会社名</t>
    <rPh sb="1" eb="3">
      <t>カイイン</t>
    </rPh>
    <rPh sb="6" eb="8">
      <t>キョウリョク</t>
    </rPh>
    <rPh sb="8" eb="10">
      <t>カイシャ</t>
    </rPh>
    <rPh sb="10" eb="11">
      <t>メイ</t>
    </rPh>
    <phoneticPr fontId="4"/>
  </si>
  <si>
    <t>　コンクリート工検定担当　行</t>
    <rPh sb="8" eb="10">
      <t>ケンテイ</t>
    </rPh>
    <phoneticPr fontId="18"/>
  </si>
  <si>
    <t>検定申込書　（代表者押印、顔写真の糊付けを行なったもの）</t>
    <rPh sb="0" eb="2">
      <t>ケンテイ</t>
    </rPh>
    <rPh sb="2" eb="5">
      <t>モウシコミショ</t>
    </rPh>
    <rPh sb="7" eb="10">
      <t>ダイヒョウシャ</t>
    </rPh>
    <rPh sb="10" eb="12">
      <t>オウイン</t>
    </rPh>
    <rPh sb="13" eb="16">
      <t>カオシャシン</t>
    </rPh>
    <rPh sb="17" eb="19">
      <t>ノリツ</t>
    </rPh>
    <rPh sb="21" eb="22">
      <t>オコ</t>
    </rPh>
    <phoneticPr fontId="38"/>
  </si>
  <si>
    <t>＜必ず自署で記入してください＞</t>
    <phoneticPr fontId="18"/>
  </si>
  <si>
    <t>コンクリート打込み・締固め工団体検定 申込書</t>
    <rPh sb="14" eb="16">
      <t>ダンタイ</t>
    </rPh>
    <rPh sb="19" eb="22">
      <t>モウシコミショ</t>
    </rPh>
    <phoneticPr fontId="4"/>
  </si>
  <si>
    <r>
      <t>会員・協力会社</t>
    </r>
    <r>
      <rPr>
        <sz val="9"/>
        <color theme="1"/>
        <rFont val="ＭＳ Ｐ明朝"/>
        <family val="1"/>
        <charset val="128"/>
      </rPr>
      <t>または</t>
    </r>
    <r>
      <rPr>
        <sz val="11"/>
        <color theme="1"/>
        <rFont val="ＭＳ Ｐ明朝"/>
        <family val="1"/>
        <charset val="128"/>
      </rPr>
      <t>非会員区分</t>
    </r>
    <rPh sb="0" eb="2">
      <t>カイイン</t>
    </rPh>
    <rPh sb="3" eb="5">
      <t>キョウリョク</t>
    </rPh>
    <rPh sb="5" eb="7">
      <t>カイシャ</t>
    </rPh>
    <rPh sb="10" eb="11">
      <t>ヒ</t>
    </rPh>
    <rPh sb="11" eb="13">
      <t>カイイン</t>
    </rPh>
    <rPh sb="13" eb="15">
      <t>クブン</t>
    </rPh>
    <phoneticPr fontId="4"/>
  </si>
  <si>
    <r>
      <rPr>
        <sz val="9"/>
        <color rgb="FFFF0000"/>
        <rFont val="ＭＳ Ｐ明朝"/>
        <family val="1"/>
        <charset val="128"/>
      </rPr>
      <t>会員の「協力会社」所属の場合のみ</t>
    </r>
    <r>
      <rPr>
        <sz val="9"/>
        <color theme="1"/>
        <rFont val="ＭＳ Ｐ明朝"/>
        <family val="1"/>
        <charset val="128"/>
      </rPr>
      <t xml:space="preserve">
</t>
    </r>
    <r>
      <rPr>
        <b/>
        <sz val="9"/>
        <color theme="1"/>
        <rFont val="ＭＳ Ｐ明朝"/>
        <family val="1"/>
        <charset val="128"/>
      </rPr>
      <t>会員企業名</t>
    </r>
    <rPh sb="0" eb="2">
      <t>カイイン</t>
    </rPh>
    <rPh sb="4" eb="6">
      <t>キョウリョク</t>
    </rPh>
    <rPh sb="6" eb="8">
      <t>カイシャ</t>
    </rPh>
    <rPh sb="9" eb="11">
      <t>ショゾク</t>
    </rPh>
    <rPh sb="12" eb="14">
      <t>バアイ</t>
    </rPh>
    <rPh sb="17" eb="19">
      <t>カイイン</t>
    </rPh>
    <rPh sb="19" eb="22">
      <t>キギョウメイ</t>
    </rPh>
    <phoneticPr fontId="4"/>
  </si>
  <si>
    <r>
      <t>※以下の</t>
    </r>
    <r>
      <rPr>
        <sz val="8"/>
        <color rgb="FFFF0000"/>
        <rFont val="ＭＳ Ｐゴシック"/>
        <family val="3"/>
        <charset val="128"/>
      </rPr>
      <t>証明者</t>
    </r>
    <r>
      <rPr>
        <sz val="8"/>
        <color theme="1"/>
        <rFont val="ＭＳ Ｐゴシック"/>
        <family val="2"/>
        <charset val="128"/>
      </rPr>
      <t>は、上記の資料等送付先企業と異なっても結構です。</t>
    </r>
    <rPh sb="1" eb="3">
      <t>イカ</t>
    </rPh>
    <rPh sb="4" eb="6">
      <t>ショウメイ</t>
    </rPh>
    <rPh sb="6" eb="7">
      <t>シャ</t>
    </rPh>
    <rPh sb="9" eb="11">
      <t>ジョウキ</t>
    </rPh>
    <rPh sb="12" eb="14">
      <t>シリョウ</t>
    </rPh>
    <rPh sb="14" eb="15">
      <t>トウ</t>
    </rPh>
    <rPh sb="15" eb="18">
      <t>ソウフサキ</t>
    </rPh>
    <rPh sb="18" eb="20">
      <t>キギョウ</t>
    </rPh>
    <rPh sb="21" eb="22">
      <t>コト</t>
    </rPh>
    <rPh sb="26" eb="28">
      <t>ケッコウ</t>
    </rPh>
    <phoneticPr fontId="4"/>
  </si>
  <si>
    <t>※なお、経歴証明は、原則、受検者が所属する企業の代表者にお願いいたします。　</t>
    <rPh sb="4" eb="6">
      <t>ケイレキ</t>
    </rPh>
    <rPh sb="10" eb="12">
      <t>ゲンソク</t>
    </rPh>
    <rPh sb="13" eb="16">
      <t>ジュケンシャ</t>
    </rPh>
    <rPh sb="17" eb="19">
      <t>ショゾク</t>
    </rPh>
    <rPh sb="21" eb="23">
      <t>キギョウ</t>
    </rPh>
    <rPh sb="24" eb="27">
      <t>ダイヒョウシャ</t>
    </rPh>
    <rPh sb="29" eb="30">
      <t>ネガ</t>
    </rPh>
    <phoneticPr fontId="18"/>
  </si>
  <si>
    <t>コンクリート工経験年数</t>
    <rPh sb="6" eb="7">
      <t>コウ</t>
    </rPh>
    <rPh sb="7" eb="9">
      <t>ケイケン</t>
    </rPh>
    <rPh sb="9" eb="11">
      <t>ネンスウ</t>
    </rPh>
    <phoneticPr fontId="18"/>
  </si>
  <si>
    <r>
      <t>以下の確認書は、</t>
    </r>
    <r>
      <rPr>
        <u/>
        <sz val="12"/>
        <color rgb="FFFF0000"/>
        <rFont val="ＭＳ Ｐゴシック"/>
        <family val="3"/>
        <charset val="128"/>
      </rPr>
      <t>受検者が　</t>
    </r>
    <r>
      <rPr>
        <b/>
        <u/>
        <sz val="12"/>
        <color rgb="FFFF0000"/>
        <rFont val="ＭＳ Ｐゴシック"/>
        <family val="3"/>
        <charset val="128"/>
      </rPr>
      <t>「会員の協力会社」</t>
    </r>
    <r>
      <rPr>
        <u/>
        <sz val="12"/>
        <color rgb="FF0070C0"/>
        <rFont val="ＭＳ Ｐゴシック"/>
        <family val="3"/>
        <charset val="128"/>
      </rPr>
      <t>　</t>
    </r>
    <r>
      <rPr>
        <u/>
        <sz val="12"/>
        <color rgb="FFFF0000"/>
        <rFont val="ＭＳ Ｐゴシック"/>
        <family val="3"/>
        <charset val="128"/>
      </rPr>
      <t>所属の場合に</t>
    </r>
    <r>
      <rPr>
        <sz val="12"/>
        <color rgb="FFFF0000"/>
        <rFont val="ＭＳ Ｐゴシック"/>
        <family val="3"/>
        <charset val="128"/>
      </rPr>
      <t>、検定申込書とともに「郵送」ください。</t>
    </r>
    <rPh sb="0" eb="2">
      <t>イカ</t>
    </rPh>
    <rPh sb="3" eb="6">
      <t>カクニンショ</t>
    </rPh>
    <rPh sb="8" eb="11">
      <t>ジュケンシャ</t>
    </rPh>
    <rPh sb="14" eb="16">
      <t>カイイン</t>
    </rPh>
    <rPh sb="17" eb="19">
      <t>キョウリョク</t>
    </rPh>
    <rPh sb="19" eb="21">
      <t>カイシャ</t>
    </rPh>
    <rPh sb="23" eb="25">
      <t>ショゾク</t>
    </rPh>
    <rPh sb="26" eb="28">
      <t>バアイ</t>
    </rPh>
    <rPh sb="30" eb="32">
      <t>ケンテイ</t>
    </rPh>
    <rPh sb="32" eb="35">
      <t>モウシコミショ</t>
    </rPh>
    <rPh sb="40" eb="42">
      <t>ユウソウ</t>
    </rPh>
    <phoneticPr fontId="4"/>
  </si>
  <si>
    <r>
      <t>※受検申込者の所属が</t>
    </r>
    <r>
      <rPr>
        <b/>
        <sz val="11"/>
        <color rgb="FFFF0000"/>
        <rFont val="ＭＳ Ｐゴシック"/>
        <family val="3"/>
        <charset val="128"/>
      </rPr>
      <t>「会員の協力会社」</t>
    </r>
    <r>
      <rPr>
        <sz val="11"/>
        <color rgb="FFFF0000"/>
        <rFont val="ＭＳ Ｐゴシック"/>
        <family val="3"/>
        <charset val="128"/>
      </rPr>
      <t>の場合（会員企業が作成）</t>
    </r>
    <rPh sb="1" eb="3">
      <t>ジュケン</t>
    </rPh>
    <rPh sb="3" eb="6">
      <t>モウシコミシャ</t>
    </rPh>
    <rPh sb="7" eb="9">
      <t>ショゾク</t>
    </rPh>
    <rPh sb="11" eb="13">
      <t>カイイン</t>
    </rPh>
    <rPh sb="14" eb="16">
      <t>キョウリョク</t>
    </rPh>
    <rPh sb="16" eb="18">
      <t>カイシャ</t>
    </rPh>
    <rPh sb="20" eb="22">
      <t>バアイ</t>
    </rPh>
    <rPh sb="23" eb="25">
      <t>カイイン</t>
    </rPh>
    <rPh sb="25" eb="27">
      <t>キギョウ</t>
    </rPh>
    <rPh sb="28" eb="30">
      <t>サクセイ</t>
    </rPh>
    <phoneticPr fontId="4"/>
  </si>
  <si>
    <r>
      <t>※１級受検者で、コンクリート工従事年数が</t>
    </r>
    <r>
      <rPr>
        <b/>
        <sz val="11"/>
        <color rgb="FFFF0000"/>
        <rFont val="ＭＳ Ｐゴシック"/>
        <family val="3"/>
        <charset val="128"/>
      </rPr>
      <t>8年未満</t>
    </r>
    <r>
      <rPr>
        <sz val="11"/>
        <color rgb="FFFF0000"/>
        <rFont val="ＭＳ Ｐゴシック"/>
        <family val="3"/>
        <charset val="128"/>
      </rPr>
      <t>の場合</t>
    </r>
    <rPh sb="2" eb="3">
      <t>キュウ</t>
    </rPh>
    <rPh sb="3" eb="6">
      <t>ジュケンシャ</t>
    </rPh>
    <rPh sb="14" eb="15">
      <t>コウ</t>
    </rPh>
    <rPh sb="15" eb="17">
      <t>ジュウジ</t>
    </rPh>
    <rPh sb="17" eb="19">
      <t>ネンスウ</t>
    </rPh>
    <rPh sb="21" eb="22">
      <t>ネン</t>
    </rPh>
    <rPh sb="22" eb="24">
      <t>ミマン</t>
    </rPh>
    <rPh sb="25" eb="27">
      <t>バアイ</t>
    </rPh>
    <phoneticPr fontId="4"/>
  </si>
  <si>
    <t>コンクリート打込み・締固め工団体検定 申込書類　送り状</t>
    <rPh sb="14" eb="16">
      <t>ダンタイ</t>
    </rPh>
    <rPh sb="21" eb="23">
      <t>ショルイ</t>
    </rPh>
    <rPh sb="24" eb="25">
      <t>オク</t>
    </rPh>
    <rPh sb="26" eb="27">
      <t>ジョウ</t>
    </rPh>
    <phoneticPr fontId="18"/>
  </si>
  <si>
    <t>建設　大輔</t>
    <rPh sb="0" eb="2">
      <t>ケンセツ</t>
    </rPh>
    <rPh sb="3" eb="5">
      <t>ダイスケ</t>
    </rPh>
    <phoneticPr fontId="4"/>
  </si>
  <si>
    <t>hinomoto.co.jp</t>
    <phoneticPr fontId="4"/>
  </si>
  <si>
    <r>
      <t>CCUSカードのコピー　</t>
    </r>
    <r>
      <rPr>
        <sz val="12"/>
        <color theme="1"/>
        <rFont val="ＭＳ Ｐゴシック"/>
        <family val="3"/>
        <charset val="128"/>
      </rPr>
      <t>※添付できない場合は事情を下段「補足事項」欄に記入（手書き）</t>
    </r>
    <rPh sb="13" eb="15">
      <t>テンプ</t>
    </rPh>
    <rPh sb="19" eb="21">
      <t>バアイ</t>
    </rPh>
    <rPh sb="22" eb="24">
      <t>ジジョウ</t>
    </rPh>
    <rPh sb="25" eb="27">
      <t>カダン</t>
    </rPh>
    <rPh sb="28" eb="30">
      <t>ホソク</t>
    </rPh>
    <rPh sb="30" eb="32">
      <t>ジコウ</t>
    </rPh>
    <rPh sb="33" eb="34">
      <t>ラン</t>
    </rPh>
    <rPh sb="35" eb="37">
      <t>キニュウ</t>
    </rPh>
    <rPh sb="38" eb="40">
      <t>テガ</t>
    </rPh>
    <phoneticPr fontId="4"/>
  </si>
  <si>
    <t>◇転職等により、コンクリート工として従事していない期間がある場合は、②・③欄に分けて、古い順に入力してください。
（転職等による中断期間がない場合は、従事期間①の欄のみの入力で可）</t>
    <rPh sb="1" eb="3">
      <t>テンショク</t>
    </rPh>
    <rPh sb="3" eb="4">
      <t>トウ</t>
    </rPh>
    <rPh sb="14" eb="15">
      <t>コウ</t>
    </rPh>
    <rPh sb="18" eb="20">
      <t>ジュウジ</t>
    </rPh>
    <rPh sb="25" eb="27">
      <t>キカン</t>
    </rPh>
    <rPh sb="30" eb="32">
      <t>バアイ</t>
    </rPh>
    <rPh sb="37" eb="38">
      <t>ラン</t>
    </rPh>
    <rPh sb="39" eb="40">
      <t>ワ</t>
    </rPh>
    <rPh sb="43" eb="44">
      <t>フル</t>
    </rPh>
    <rPh sb="45" eb="46">
      <t>ジュン</t>
    </rPh>
    <rPh sb="47" eb="49">
      <t>ニュウリョク</t>
    </rPh>
    <rPh sb="58" eb="60">
      <t>テンショク</t>
    </rPh>
    <rPh sb="60" eb="61">
      <t>トウ</t>
    </rPh>
    <rPh sb="64" eb="66">
      <t>チュウダン</t>
    </rPh>
    <rPh sb="66" eb="68">
      <t>キカン</t>
    </rPh>
    <rPh sb="71" eb="73">
      <t>バアイ</t>
    </rPh>
    <rPh sb="75" eb="77">
      <t>ジュウジ</t>
    </rPh>
    <rPh sb="77" eb="79">
      <t>キカン</t>
    </rPh>
    <rPh sb="81" eb="82">
      <t>ラン</t>
    </rPh>
    <rPh sb="85" eb="87">
      <t>ニュウリョク</t>
    </rPh>
    <rPh sb="88" eb="89">
      <t>カ</t>
    </rPh>
    <phoneticPr fontId="18"/>
  </si>
  <si>
    <t>1次：としま区民センター　2次：清水建設　匠技塾</t>
    <rPh sb="1" eb="2">
      <t>ジ</t>
    </rPh>
    <rPh sb="6" eb="8">
      <t>クミン</t>
    </rPh>
    <rPh sb="14" eb="15">
      <t>ジ</t>
    </rPh>
    <rPh sb="16" eb="20">
      <t>シミズケンセツ</t>
    </rPh>
    <rPh sb="21" eb="22">
      <t>タクミ</t>
    </rPh>
    <rPh sb="22" eb="23">
      <t>ギ</t>
    </rPh>
    <rPh sb="23" eb="24">
      <t>ジュク</t>
    </rPh>
    <phoneticPr fontId="4"/>
  </si>
  <si>
    <t>関東地区_１級</t>
    <rPh sb="0" eb="2">
      <t>カントウ</t>
    </rPh>
    <rPh sb="2" eb="4">
      <t>チク</t>
    </rPh>
    <rPh sb="6" eb="7">
      <t>キュウ</t>
    </rPh>
    <phoneticPr fontId="4"/>
  </si>
  <si>
    <t>関東地区_２級</t>
    <rPh sb="0" eb="2">
      <t>カントウ</t>
    </rPh>
    <rPh sb="2" eb="4">
      <t>チク</t>
    </rPh>
    <rPh sb="6" eb="7">
      <t>キュウ</t>
    </rPh>
    <phoneticPr fontId="4"/>
  </si>
  <si>
    <t>1次検定日</t>
    <rPh sb="1" eb="2">
      <t>ジ</t>
    </rPh>
    <rPh sb="2" eb="5">
      <t>ケンテイビ</t>
    </rPh>
    <phoneticPr fontId="4"/>
  </si>
  <si>
    <t>躯体建設株式会社</t>
    <rPh sb="0" eb="2">
      <t>クタイ</t>
    </rPh>
    <rPh sb="2" eb="4">
      <t>ケンセツ</t>
    </rPh>
    <rPh sb="4" eb="8">
      <t>カブシキガイシャ</t>
    </rPh>
    <phoneticPr fontId="4"/>
  </si>
  <si>
    <t>日本　一朗</t>
    <rPh sb="0" eb="2">
      <t>ニッポン</t>
    </rPh>
    <rPh sb="3" eb="5">
      <t>イチロウ</t>
    </rPh>
    <phoneticPr fontId="4"/>
  </si>
  <si>
    <t>ニッポン　イチロウ</t>
    <phoneticPr fontId="4"/>
  </si>
  <si>
    <t>東京都北区●●１－２－３</t>
    <rPh sb="0" eb="3">
      <t>トウキョウト</t>
    </rPh>
    <rPh sb="3" eb="5">
      <t>キタク</t>
    </rPh>
    <phoneticPr fontId="4"/>
  </si>
  <si>
    <t>豊島区〇〇４－５－６</t>
    <rPh sb="0" eb="3">
      <t>トシマク</t>
    </rPh>
    <phoneticPr fontId="4"/>
  </si>
  <si>
    <t>03</t>
    <phoneticPr fontId="4"/>
  </si>
  <si>
    <t>170</t>
    <phoneticPr fontId="4"/>
  </si>
  <si>
    <t>0001</t>
    <phoneticPr fontId="4"/>
  </si>
  <si>
    <t>1234</t>
    <phoneticPr fontId="4"/>
  </si>
  <si>
    <t>5678</t>
    <phoneticPr fontId="4"/>
  </si>
  <si>
    <t>3</t>
    <phoneticPr fontId="4"/>
  </si>
  <si>
    <t>1次：学科試験　2次：実技試験</t>
    <rPh sb="1" eb="2">
      <t>ジ</t>
    </rPh>
    <rPh sb="3" eb="5">
      <t>ガッカ</t>
    </rPh>
    <rPh sb="5" eb="7">
      <t>シケン</t>
    </rPh>
    <rPh sb="9" eb="10">
      <t>ジ</t>
    </rPh>
    <rPh sb="11" eb="13">
      <t>ジツギ</t>
    </rPh>
    <rPh sb="13" eb="15">
      <t>シケン</t>
    </rPh>
    <phoneticPr fontId="4"/>
  </si>
  <si>
    <t>1次:学科試験・実技判断試験　
2次:実技排出試験・実技口述試験</t>
    <rPh sb="1" eb="2">
      <t>ジ</t>
    </rPh>
    <rPh sb="3" eb="5">
      <t>ガッカ</t>
    </rPh>
    <rPh sb="5" eb="6">
      <t>_x0000__x0001__x0001_</t>
    </rPh>
    <rPh sb="8" eb="10">
      <t>ジツギ</t>
    </rPh>
    <rPh sb="10" eb="12">
      <t>ハンダン</t>
    </rPh>
    <rPh sb="12" eb="14">
      <t>シケン</t>
    </rPh>
    <rPh sb="17" eb="18">
      <t>_x0001_</t>
    </rPh>
    <rPh sb="19" eb="21">
      <t/>
    </rPh>
    <rPh sb="21" eb="23">
      <t>ハイシュツ</t>
    </rPh>
    <rPh sb="26" eb="28">
      <t>ジツギ</t>
    </rPh>
    <rPh sb="28" eb="32">
      <t>コウジュツシケン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</si>
</sst>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yyyy&quot;年&quot;m&quot;月&quot;d&quot;日&quot;\(aaa\)"/>
    <numFmt numFmtId="177" formatCode="yyyy\([$]ggge\)&quot;年&quot;m&quot;月&quot;d&quot;日&quot;\(aaa\);@" x16r2:formatCode16="yyyy\([$-ja-JP-x-gannen]ggge\)&quot;年&quot;m&quot;月&quot;d&quot;日&quot;\(aaa\);@"/>
    <numFmt numFmtId="178" formatCode="[$]ggge&quot;年&quot;m&quot;月&quot;d&quot;日生&quot;;@" x16r2:formatCode16="[$-ja-JP-x-gannen]ggge&quot;年&quot;m&quot;月&quot;d&quot;日生&quot;;@"/>
    <numFmt numFmtId="179" formatCode="0&quot;歳&quot;"/>
    <numFmt numFmtId="180" formatCode="0_ "/>
    <numFmt numFmtId="181" formatCode="yyyy&quot;年&quot;m&quot;月&quot;d&quot;日&quot;;@"/>
    <numFmt numFmtId="182" formatCode="&quot;検定日 : &quot;m&quot;月&quot;d&quot;日&quot;\(aaa\)"/>
    <numFmt numFmtId="183" formatCode="[$]ggge&quot;年&quot;m&quot;月&quot;d&quot;日&quot;;@" x16r2:formatCode16="[$-ja-JP-x-gannen]ggge&quot;年&quot;m&quot;月&quot;d&quot;日&quot;;@"/>
    <numFmt numFmtId="184" formatCode="yyyy&quot;(&quot;[$-411]gge&quot;)年&quot;m&quot;月&quot;;@"/>
    <numFmt numFmtId="185" formatCode="0\ &quot;年&quot;"/>
    <numFmt numFmtId="186" formatCode="[$-411]gge&quot;年&quot;"/>
  </numFmts>
  <fonts count="82">
    <font>
      <sz val="11"/>
      <color theme="1"/>
      <name val="ＭＳ Ｐゴシック"/>
      <family val="2"/>
      <charset val="128"/>
    </font>
    <font>
      <sz val="11"/>
      <color theme="1"/>
      <name val="游ゴシック"/>
      <family val="2"/>
      <charset val="128"/>
      <scheme val="minor"/>
    </font>
    <font>
      <b/>
      <sz val="11"/>
      <color theme="0"/>
      <name val="ＭＳ Ｐゴシック"/>
      <family val="2"/>
      <charset val="128"/>
    </font>
    <font>
      <sz val="11"/>
      <color rgb="FFFF0000"/>
      <name val="ＭＳ Ｐゴシック"/>
      <family val="2"/>
      <charset val="128"/>
    </font>
    <font>
      <sz val="6"/>
      <name val="ＭＳ Ｐゴシック"/>
      <family val="2"/>
      <charset val="128"/>
    </font>
    <font>
      <sz val="9"/>
      <color theme="1"/>
      <name val="ＭＳ Ｐゴシック"/>
      <family val="2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</font>
    <font>
      <sz val="12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10"/>
      <color theme="1"/>
      <name val="ＭＳ Ｐゴシック"/>
      <family val="2"/>
      <charset val="128"/>
    </font>
    <font>
      <sz val="10"/>
      <color rgb="FFFF0000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color theme="1"/>
      <name val="ＭＳ Ｐゴシック"/>
      <family val="2"/>
      <charset val="128"/>
    </font>
    <font>
      <sz val="14"/>
      <color theme="1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b/>
      <sz val="11"/>
      <color theme="0"/>
      <name val="ＭＳ Ｐゴシック"/>
      <family val="3"/>
      <charset val="128"/>
    </font>
    <font>
      <b/>
      <sz val="10"/>
      <color theme="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4"/>
      <color theme="0" tint="-0.499984740745262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rgb="FF0070C0"/>
      <name val="ＭＳ Ｐ明朝"/>
      <family val="1"/>
      <charset val="128"/>
    </font>
    <font>
      <sz val="11"/>
      <color theme="0" tint="-0.499984740745262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9"/>
      <color theme="0" tint="-0.499984740745262"/>
      <name val="ＭＳ Ｐゴシック"/>
      <family val="3"/>
      <charset val="128"/>
    </font>
    <font>
      <b/>
      <sz val="11"/>
      <color theme="1"/>
      <name val="ＭＳ Ｐ明朝"/>
      <family val="1"/>
      <charset val="128"/>
    </font>
    <font>
      <sz val="9"/>
      <color rgb="FFFF0000"/>
      <name val="ＭＳ Ｐゴシック"/>
      <family val="2"/>
      <charset val="128"/>
    </font>
    <font>
      <sz val="11"/>
      <name val="ＭＳ Ｐゴシック"/>
      <family val="3"/>
      <charset val="128"/>
    </font>
    <font>
      <b/>
      <u/>
      <sz val="12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9"/>
      <color rgb="FF0070C0"/>
      <name val="ＭＳ Ｐ明朝"/>
      <family val="1"/>
      <charset val="128"/>
    </font>
    <font>
      <sz val="10"/>
      <color rgb="FF0070C0"/>
      <name val="ＭＳ Ｐ明朝"/>
      <family val="1"/>
      <charset val="128"/>
    </font>
    <font>
      <sz val="8"/>
      <color rgb="FF0070C0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9"/>
      <color theme="1"/>
      <name val="ＭＳ Ｐゴシック"/>
      <family val="3"/>
      <charset val="128"/>
    </font>
    <font>
      <sz val="10"/>
      <color rgb="FFFF0000"/>
      <name val="ＭＳ Ｐ明朝"/>
      <family val="1"/>
      <charset val="128"/>
    </font>
    <font>
      <sz val="9"/>
      <color rgb="FFFF0000"/>
      <name val="ＭＳ Ｐ明朝"/>
      <family val="1"/>
      <charset val="128"/>
    </font>
    <font>
      <b/>
      <sz val="9"/>
      <color theme="1"/>
      <name val="ＭＳ Ｐ明朝"/>
      <family val="1"/>
      <charset val="128"/>
    </font>
    <font>
      <sz val="12"/>
      <color theme="0" tint="-0.34998626667073579"/>
      <name val="ＭＳ Ｐ明朝"/>
      <family val="1"/>
      <charset val="128"/>
    </font>
    <font>
      <b/>
      <sz val="16"/>
      <color theme="1"/>
      <name val="ＭＳ Ｐ明朝"/>
      <family val="1"/>
      <charset val="128"/>
    </font>
    <font>
      <sz val="8"/>
      <color theme="1"/>
      <name val="ＭＳ Ｐゴシック"/>
      <family val="2"/>
      <charset val="128"/>
    </font>
    <font>
      <sz val="12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u val="double"/>
      <sz val="12"/>
      <color rgb="FFFF0000"/>
      <name val="ＭＳ Ｐゴシック"/>
      <family val="3"/>
      <charset val="128"/>
    </font>
    <font>
      <b/>
      <u/>
      <sz val="12"/>
      <color rgb="FFFF0000"/>
      <name val="ＭＳ Ｐゴシック"/>
      <family val="3"/>
      <charset val="128"/>
    </font>
    <font>
      <b/>
      <sz val="12"/>
      <color rgb="FF0070C0"/>
      <name val="ＭＳ Ｐゴシック"/>
      <family val="3"/>
      <charset val="128"/>
    </font>
    <font>
      <b/>
      <strike/>
      <sz val="11"/>
      <color theme="1"/>
      <name val="ＭＳ Ｐゴシック"/>
      <family val="3"/>
      <charset val="128"/>
    </font>
    <font>
      <strike/>
      <sz val="11"/>
      <color theme="1"/>
      <name val="ＭＳ Ｐゴシック"/>
      <family val="3"/>
      <charset val="128"/>
    </font>
    <font>
      <b/>
      <sz val="16"/>
      <color rgb="FF0070C0"/>
      <name val="ＭＳ Ｐ明朝"/>
      <family val="1"/>
      <charset val="128"/>
    </font>
    <font>
      <sz val="8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rgb="FFFF0000"/>
      <name val="ＭＳ Ｐゴシック"/>
      <family val="3"/>
      <charset val="128"/>
    </font>
    <font>
      <sz val="8"/>
      <color rgb="FF0070C0"/>
      <name val="ＭＳ Ｐゴシック"/>
      <family val="3"/>
      <charset val="128"/>
    </font>
    <font>
      <sz val="9"/>
      <color rgb="FF0070C0"/>
      <name val="ＭＳ Ｐゴシック"/>
      <family val="3"/>
      <charset val="128"/>
    </font>
    <font>
      <sz val="9"/>
      <color rgb="FF0070C0"/>
      <name val="ＭＳ Ｐゴシック"/>
      <family val="2"/>
      <charset val="128"/>
    </font>
    <font>
      <sz val="9"/>
      <color indexed="12"/>
      <name val="MS P ゴシック"/>
      <family val="3"/>
      <charset val="128"/>
    </font>
    <font>
      <sz val="9"/>
      <color indexed="30"/>
      <name val="MS P ゴシック"/>
      <family val="3"/>
      <charset val="128"/>
    </font>
    <font>
      <b/>
      <sz val="9"/>
      <color indexed="30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8"/>
      <color theme="1" tint="0.249977111117893"/>
      <name val="ＭＳ Ｐゴシック"/>
      <family val="3"/>
      <charset val="128"/>
    </font>
    <font>
      <b/>
      <u/>
      <sz val="11"/>
      <color theme="1"/>
      <name val="ＭＳ Ｐゴシック"/>
      <family val="3"/>
      <charset val="128"/>
    </font>
    <font>
      <sz val="12"/>
      <color theme="0" tint="-0.499984740745262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b/>
      <sz val="11"/>
      <color theme="0" tint="-0.499984740745262"/>
      <name val="ＭＳ Ｐゴシック"/>
      <family val="3"/>
      <charset val="128"/>
    </font>
    <font>
      <b/>
      <sz val="22"/>
      <color rgb="FFFF0000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11"/>
      <color theme="0"/>
      <name val="ＭＳ Ｐゴシック"/>
      <family val="2"/>
      <charset val="128"/>
    </font>
    <font>
      <sz val="8"/>
      <color rgb="FFFF0000"/>
      <name val="ＭＳ Ｐゴシック"/>
      <family val="3"/>
      <charset val="128"/>
    </font>
    <font>
      <u/>
      <sz val="12"/>
      <color rgb="FFFF0000"/>
      <name val="ＭＳ Ｐゴシック"/>
      <family val="3"/>
      <charset val="128"/>
    </font>
    <font>
      <u/>
      <sz val="12"/>
      <color rgb="FF0070C0"/>
      <name val="ＭＳ Ｐゴシック"/>
      <family val="3"/>
      <charset val="128"/>
    </font>
  </fonts>
  <fills count="17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</fills>
  <borders count="1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hair">
        <color theme="0" tint="-0.2499465926084170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 style="dotted">
        <color auto="1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</cellStyleXfs>
  <cellXfs count="537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7" fillId="3" borderId="10" xfId="0" applyFont="1" applyFill="1" applyBorder="1" applyAlignment="1">
      <alignment horizontal="righ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 shrinkToFit="1"/>
    </xf>
    <xf numFmtId="0" fontId="2" fillId="6" borderId="1" xfId="0" applyFont="1" applyFill="1" applyBorder="1" applyAlignment="1">
      <alignment horizontal="center" vertical="center" wrapText="1" shrinkToFit="1"/>
    </xf>
    <xf numFmtId="0" fontId="24" fillId="6" borderId="1" xfId="0" applyFont="1" applyFill="1" applyBorder="1" applyAlignment="1">
      <alignment horizontal="center" vertical="center" wrapText="1" shrinkToFit="1"/>
    </xf>
    <xf numFmtId="0" fontId="25" fillId="6" borderId="1" xfId="0" applyFont="1" applyFill="1" applyBorder="1" applyAlignment="1">
      <alignment horizontal="center" vertical="center" wrapText="1" shrinkToFit="1"/>
    </xf>
    <xf numFmtId="0" fontId="3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7" fillId="3" borderId="58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right" vertical="center" wrapText="1"/>
    </xf>
    <xf numFmtId="0" fontId="0" fillId="0" borderId="1" xfId="0" applyBorder="1" applyAlignment="1">
      <alignment vertical="center" shrinkToFit="1"/>
    </xf>
    <xf numFmtId="177" fontId="0" fillId="0" borderId="1" xfId="0" applyNumberFormat="1" applyBorder="1" applyAlignment="1">
      <alignment vertical="center" shrinkToFit="1"/>
    </xf>
    <xf numFmtId="178" fontId="0" fillId="0" borderId="1" xfId="0" applyNumberFormat="1" applyBorder="1" applyAlignment="1">
      <alignment vertical="center" shrinkToFit="1"/>
    </xf>
    <xf numFmtId="49" fontId="0" fillId="0" borderId="1" xfId="0" applyNumberFormat="1" applyBorder="1" applyAlignment="1">
      <alignment vertical="center" shrinkToFit="1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>
      <alignment vertical="center"/>
    </xf>
    <xf numFmtId="0" fontId="7" fillId="3" borderId="58" xfId="0" applyFont="1" applyFill="1" applyBorder="1" applyAlignment="1">
      <alignment vertical="center" wrapText="1" shrinkToFit="1"/>
    </xf>
    <xf numFmtId="0" fontId="7" fillId="3" borderId="10" xfId="0" applyFont="1" applyFill="1" applyBorder="1" applyAlignment="1">
      <alignment vertical="center" shrinkToFit="1"/>
    </xf>
    <xf numFmtId="0" fontId="6" fillId="0" borderId="50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49" fontId="8" fillId="0" borderId="36" xfId="0" applyNumberFormat="1" applyFont="1" applyBorder="1" applyAlignment="1" applyProtection="1">
      <alignment horizontal="center" vertical="center"/>
      <protection locked="0"/>
    </xf>
    <xf numFmtId="49" fontId="8" fillId="0" borderId="47" xfId="0" applyNumberFormat="1" applyFont="1" applyBorder="1" applyAlignment="1" applyProtection="1">
      <alignment horizontal="center" vertical="center"/>
      <protection locked="0"/>
    </xf>
    <xf numFmtId="49" fontId="8" fillId="0" borderId="48" xfId="0" applyNumberFormat="1" applyFont="1" applyBorder="1" applyAlignment="1" applyProtection="1">
      <alignment horizontal="center" vertical="center"/>
      <protection locked="0"/>
    </xf>
    <xf numFmtId="0" fontId="0" fillId="8" borderId="0" xfId="0" applyFill="1" applyAlignment="1">
      <alignment horizontal="center" vertical="center"/>
    </xf>
    <xf numFmtId="0" fontId="0" fillId="8" borderId="0" xfId="0" applyFill="1">
      <alignment vertical="center"/>
    </xf>
    <xf numFmtId="0" fontId="0" fillId="8" borderId="0" xfId="0" applyFill="1" applyAlignment="1">
      <alignment vertical="center" shrinkToFit="1"/>
    </xf>
    <xf numFmtId="0" fontId="0" fillId="8" borderId="0" xfId="0" applyFill="1" applyAlignment="1">
      <alignment horizontal="center" vertical="center" shrinkToFit="1"/>
    </xf>
    <xf numFmtId="0" fontId="21" fillId="8" borderId="0" xfId="0" applyFont="1" applyFill="1" applyAlignment="1">
      <alignment vertical="top"/>
    </xf>
    <xf numFmtId="0" fontId="13" fillId="8" borderId="0" xfId="0" applyFont="1" applyFill="1">
      <alignment vertical="center"/>
    </xf>
    <xf numFmtId="0" fontId="11" fillId="8" borderId="0" xfId="0" applyFont="1" applyFill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22" fillId="8" borderId="0" xfId="0" applyFont="1" applyFill="1">
      <alignment vertical="center"/>
    </xf>
    <xf numFmtId="0" fontId="14" fillId="8" borderId="0" xfId="0" applyFont="1" applyFill="1">
      <alignment vertical="center"/>
    </xf>
    <xf numFmtId="0" fontId="15" fillId="8" borderId="0" xfId="0" applyFont="1" applyFill="1">
      <alignment vertical="center"/>
    </xf>
    <xf numFmtId="0" fontId="10" fillId="8" borderId="0" xfId="0" applyFont="1" applyFill="1">
      <alignment vertical="center"/>
    </xf>
    <xf numFmtId="0" fontId="6" fillId="8" borderId="0" xfId="0" applyFont="1" applyFill="1">
      <alignment vertical="center"/>
    </xf>
    <xf numFmtId="0" fontId="6" fillId="8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 shrinkToFit="1"/>
    </xf>
    <xf numFmtId="0" fontId="5" fillId="0" borderId="0" xfId="0" applyFont="1" applyAlignment="1">
      <alignment vertical="center" wrapText="1"/>
    </xf>
    <xf numFmtId="49" fontId="10" fillId="0" borderId="0" xfId="0" applyNumberFormat="1" applyFont="1" applyAlignment="1">
      <alignment horizontal="center" vertical="center" shrinkToFit="1"/>
    </xf>
    <xf numFmtId="49" fontId="9" fillId="0" borderId="0" xfId="0" applyNumberFormat="1" applyFont="1" applyAlignment="1">
      <alignment horizontal="center" vertical="center" shrinkToFit="1"/>
    </xf>
    <xf numFmtId="0" fontId="10" fillId="0" borderId="0" xfId="0" applyFont="1" applyAlignment="1">
      <alignment horizontal="right" vertical="center" shrinkToFit="1"/>
    </xf>
    <xf numFmtId="0" fontId="9" fillId="0" borderId="0" xfId="0" applyFont="1" applyAlignment="1">
      <alignment horizontal="center" vertical="center" shrinkToFit="1"/>
    </xf>
    <xf numFmtId="180" fontId="28" fillId="0" borderId="0" xfId="0" applyNumberFormat="1" applyFont="1" applyAlignment="1">
      <alignment vertical="center" shrinkToFit="1"/>
    </xf>
    <xf numFmtId="180" fontId="10" fillId="0" borderId="0" xfId="0" applyNumberFormat="1" applyFont="1" applyAlignment="1">
      <alignment horizontal="right" vertical="center" shrinkToFit="1"/>
    </xf>
    <xf numFmtId="180" fontId="9" fillId="0" borderId="0" xfId="0" applyNumberFormat="1" applyFont="1" applyAlignment="1">
      <alignment horizontal="center" vertical="center" shrinkToFit="1"/>
    </xf>
    <xf numFmtId="0" fontId="28" fillId="0" borderId="0" xfId="0" applyFont="1" applyAlignment="1">
      <alignment vertical="center" shrinkToFit="1"/>
    </xf>
    <xf numFmtId="0" fontId="28" fillId="0" borderId="0" xfId="0" applyFont="1" applyAlignment="1">
      <alignment horizontal="center" vertical="center" shrinkToFit="1"/>
    </xf>
    <xf numFmtId="0" fontId="29" fillId="0" borderId="0" xfId="0" applyFont="1" applyAlignment="1">
      <alignment vertical="center" shrinkToFit="1"/>
    </xf>
    <xf numFmtId="0" fontId="7" fillId="9" borderId="58" xfId="0" applyFont="1" applyFill="1" applyBorder="1" applyAlignment="1">
      <alignment horizontal="left" vertical="center" wrapText="1" shrinkToFit="1"/>
    </xf>
    <xf numFmtId="0" fontId="7" fillId="9" borderId="10" xfId="0" applyFont="1" applyFill="1" applyBorder="1" applyAlignment="1">
      <alignment horizontal="left" vertical="center" shrinkToFit="1"/>
    </xf>
    <xf numFmtId="180" fontId="0" fillId="0" borderId="1" xfId="0" applyNumberFormat="1" applyBorder="1" applyAlignment="1">
      <alignment vertical="center" shrinkToFit="1"/>
    </xf>
    <xf numFmtId="0" fontId="0" fillId="4" borderId="10" xfId="0" applyFill="1" applyBorder="1">
      <alignment vertical="center"/>
    </xf>
    <xf numFmtId="0" fontId="10" fillId="0" borderId="0" xfId="0" applyFont="1" applyAlignment="1">
      <alignment vertical="center" shrinkToFit="1"/>
    </xf>
    <xf numFmtId="0" fontId="10" fillId="0" borderId="0" xfId="0" applyFont="1" applyAlignment="1">
      <alignment horizontal="center" vertical="center" shrinkToFit="1"/>
    </xf>
    <xf numFmtId="180" fontId="10" fillId="0" borderId="0" xfId="0" applyNumberFormat="1" applyFont="1" applyAlignment="1">
      <alignment vertical="center" shrinkToFit="1"/>
    </xf>
    <xf numFmtId="0" fontId="32" fillId="0" borderId="0" xfId="0" applyFont="1" applyAlignment="1">
      <alignment vertical="center" shrinkToFit="1"/>
    </xf>
    <xf numFmtId="180" fontId="10" fillId="0" borderId="0" xfId="0" applyNumberFormat="1" applyFont="1" applyAlignment="1">
      <alignment horizontal="center" vertical="center" shrinkToFit="1"/>
    </xf>
    <xf numFmtId="0" fontId="0" fillId="10" borderId="0" xfId="0" applyFill="1" applyAlignment="1">
      <alignment horizontal="center" vertical="center"/>
    </xf>
    <xf numFmtId="0" fontId="0" fillId="4" borderId="58" xfId="0" applyFill="1" applyBorder="1" applyAlignment="1">
      <alignment horizontal="center" vertical="center" wrapText="1"/>
    </xf>
    <xf numFmtId="49" fontId="9" fillId="0" borderId="30" xfId="0" applyNumberFormat="1" applyFont="1" applyBorder="1" applyAlignment="1" applyProtection="1">
      <alignment horizontal="center" vertical="center"/>
      <protection locked="0"/>
    </xf>
    <xf numFmtId="0" fontId="6" fillId="0" borderId="61" xfId="0" applyFont="1" applyBorder="1" applyAlignment="1">
      <alignment horizontal="center" vertical="center"/>
    </xf>
    <xf numFmtId="0" fontId="6" fillId="0" borderId="62" xfId="0" applyFont="1" applyBorder="1" applyAlignment="1">
      <alignment horizontal="center" vertical="center"/>
    </xf>
    <xf numFmtId="0" fontId="5" fillId="0" borderId="0" xfId="0" applyFont="1" applyAlignment="1">
      <alignment vertical="center" wrapText="1" shrinkToFit="1"/>
    </xf>
    <xf numFmtId="0" fontId="0" fillId="0" borderId="0" xfId="0" applyAlignment="1">
      <alignment horizontal="left" vertical="center"/>
    </xf>
    <xf numFmtId="0" fontId="0" fillId="8" borderId="0" xfId="0" applyFill="1" applyAlignment="1" applyProtection="1">
      <alignment horizontal="center" vertical="center"/>
      <protection locked="0"/>
    </xf>
    <xf numFmtId="0" fontId="35" fillId="0" borderId="1" xfId="0" applyFont="1" applyBorder="1" applyAlignment="1">
      <alignment horizontal="left" vertical="center" wrapText="1"/>
    </xf>
    <xf numFmtId="0" fontId="35" fillId="0" borderId="9" xfId="0" applyFont="1" applyBorder="1" applyAlignment="1">
      <alignment horizontal="left" vertical="center" wrapText="1"/>
    </xf>
    <xf numFmtId="0" fontId="35" fillId="0" borderId="10" xfId="0" applyFont="1" applyBorder="1" applyAlignment="1">
      <alignment horizontal="left" vertical="center" wrapText="1"/>
    </xf>
    <xf numFmtId="0" fontId="35" fillId="0" borderId="32" xfId="0" applyFont="1" applyBorder="1" applyAlignment="1">
      <alignment horizontal="left" vertical="center" wrapText="1"/>
    </xf>
    <xf numFmtId="0" fontId="35" fillId="8" borderId="0" xfId="0" applyFont="1" applyFill="1" applyAlignment="1">
      <alignment vertical="center" wrapText="1"/>
    </xf>
    <xf numFmtId="0" fontId="35" fillId="0" borderId="5" xfId="0" applyFont="1" applyBorder="1" applyAlignment="1">
      <alignment vertical="center" wrapText="1"/>
    </xf>
    <xf numFmtId="0" fontId="35" fillId="0" borderId="1" xfId="0" applyFont="1" applyBorder="1" applyAlignment="1">
      <alignment vertical="center" wrapText="1"/>
    </xf>
    <xf numFmtId="0" fontId="12" fillId="8" borderId="0" xfId="1" applyFont="1" applyFill="1">
      <alignment vertical="center"/>
    </xf>
    <xf numFmtId="0" fontId="28" fillId="8" borderId="0" xfId="1" applyFont="1" applyFill="1">
      <alignment vertical="center"/>
    </xf>
    <xf numFmtId="0" fontId="28" fillId="0" borderId="0" xfId="1" applyFont="1">
      <alignment vertical="center"/>
    </xf>
    <xf numFmtId="0" fontId="37" fillId="8" borderId="0" xfId="1" applyFont="1" applyFill="1" applyAlignment="1">
      <alignment horizontal="left" vertical="center" indent="1"/>
    </xf>
    <xf numFmtId="0" fontId="28" fillId="8" borderId="5" xfId="1" applyFont="1" applyFill="1" applyBorder="1" applyAlignment="1">
      <alignment horizontal="center" vertical="center"/>
    </xf>
    <xf numFmtId="0" fontId="28" fillId="8" borderId="17" xfId="1" applyFont="1" applyFill="1" applyBorder="1" applyAlignment="1">
      <alignment horizontal="center" vertical="center"/>
    </xf>
    <xf numFmtId="0" fontId="11" fillId="0" borderId="0" xfId="1" applyFont="1">
      <alignment vertical="center"/>
    </xf>
    <xf numFmtId="0" fontId="13" fillId="8" borderId="0" xfId="1" applyFont="1" applyFill="1" applyAlignment="1">
      <alignment horizontal="center" vertical="center"/>
    </xf>
    <xf numFmtId="0" fontId="9" fillId="0" borderId="0" xfId="1" applyFont="1">
      <alignment vertical="center"/>
    </xf>
    <xf numFmtId="0" fontId="13" fillId="8" borderId="0" xfId="1" applyFont="1" applyFill="1">
      <alignment vertical="center"/>
    </xf>
    <xf numFmtId="0" fontId="9" fillId="8" borderId="0" xfId="1" applyFont="1" applyFill="1">
      <alignment vertical="center"/>
    </xf>
    <xf numFmtId="0" fontId="9" fillId="8" borderId="5" xfId="1" applyFont="1" applyFill="1" applyBorder="1" applyAlignment="1">
      <alignment horizontal="center" vertical="center"/>
    </xf>
    <xf numFmtId="0" fontId="28" fillId="11" borderId="1" xfId="1" applyFont="1" applyFill="1" applyBorder="1">
      <alignment vertical="center"/>
    </xf>
    <xf numFmtId="0" fontId="9" fillId="8" borderId="0" xfId="1" applyFont="1" applyFill="1" applyAlignment="1">
      <alignment horizontal="left" vertical="center" indent="1"/>
    </xf>
    <xf numFmtId="0" fontId="28" fillId="8" borderId="66" xfId="1" applyFont="1" applyFill="1" applyBorder="1">
      <alignment vertical="center"/>
    </xf>
    <xf numFmtId="0" fontId="28" fillId="8" borderId="66" xfId="1" applyFont="1" applyFill="1" applyBorder="1" applyAlignment="1">
      <alignment horizontal="right" vertical="center"/>
    </xf>
    <xf numFmtId="0" fontId="28" fillId="8" borderId="67" xfId="1" applyFont="1" applyFill="1" applyBorder="1">
      <alignment vertical="center"/>
    </xf>
    <xf numFmtId="0" fontId="28" fillId="8" borderId="67" xfId="1" applyFont="1" applyFill="1" applyBorder="1" applyAlignment="1">
      <alignment horizontal="right" wrapText="1"/>
    </xf>
    <xf numFmtId="0" fontId="39" fillId="8" borderId="66" xfId="1" applyFont="1" applyFill="1" applyBorder="1" applyAlignment="1">
      <alignment vertical="top"/>
    </xf>
    <xf numFmtId="0" fontId="39" fillId="8" borderId="68" xfId="1" applyFont="1" applyFill="1" applyBorder="1" applyAlignment="1">
      <alignment vertical="top"/>
    </xf>
    <xf numFmtId="0" fontId="40" fillId="8" borderId="69" xfId="1" applyFont="1" applyFill="1" applyBorder="1" applyAlignment="1">
      <alignment horizontal="left" vertical="center" indent="2" shrinkToFit="1"/>
    </xf>
    <xf numFmtId="0" fontId="40" fillId="8" borderId="0" xfId="1" applyFont="1" applyFill="1" applyAlignment="1">
      <alignment horizontal="left" vertical="center" indent="2" shrinkToFit="1"/>
    </xf>
    <xf numFmtId="0" fontId="20" fillId="8" borderId="0" xfId="1" applyFont="1" applyFill="1" applyAlignment="1">
      <alignment vertical="center" shrinkToFit="1"/>
    </xf>
    <xf numFmtId="0" fontId="28" fillId="0" borderId="0" xfId="0" applyFont="1">
      <alignment vertical="center"/>
    </xf>
    <xf numFmtId="49" fontId="9" fillId="0" borderId="60" xfId="0" applyNumberFormat="1" applyFont="1" applyBorder="1" applyAlignment="1" applyProtection="1">
      <alignment horizontal="center" vertical="center"/>
      <protection locked="0"/>
    </xf>
    <xf numFmtId="49" fontId="9" fillId="0" borderId="61" xfId="0" applyNumberFormat="1" applyFont="1" applyBorder="1" applyAlignment="1" applyProtection="1">
      <alignment horizontal="center" vertical="center"/>
      <protection locked="0"/>
    </xf>
    <xf numFmtId="49" fontId="9" fillId="0" borderId="47" xfId="0" applyNumberFormat="1" applyFont="1" applyBorder="1" applyAlignment="1" applyProtection="1">
      <alignment horizontal="center" vertical="center"/>
      <protection locked="0"/>
    </xf>
    <xf numFmtId="181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81" fontId="13" fillId="8" borderId="0" xfId="1" applyNumberFormat="1" applyFont="1" applyFill="1" applyAlignment="1">
      <alignment horizontal="center" vertical="center"/>
    </xf>
    <xf numFmtId="182" fontId="12" fillId="8" borderId="0" xfId="1" applyNumberFormat="1" applyFont="1" applyFill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7" fillId="2" borderId="5" xfId="0" applyFont="1" applyFill="1" applyBorder="1" applyAlignment="1">
      <alignment vertical="center" wrapText="1"/>
    </xf>
    <xf numFmtId="0" fontId="17" fillId="2" borderId="25" xfId="0" applyFont="1" applyFill="1" applyBorder="1">
      <alignment vertical="center"/>
    </xf>
    <xf numFmtId="0" fontId="20" fillId="8" borderId="0" xfId="1" applyFont="1" applyFill="1" applyAlignment="1">
      <alignment horizontal="right" vertical="center" indent="2" shrinkToFit="1"/>
    </xf>
    <xf numFmtId="0" fontId="6" fillId="0" borderId="68" xfId="0" applyFont="1" applyBorder="1">
      <alignment vertical="center"/>
    </xf>
    <xf numFmtId="0" fontId="6" fillId="0" borderId="66" xfId="0" applyFont="1" applyBorder="1">
      <alignment vertical="center"/>
    </xf>
    <xf numFmtId="0" fontId="6" fillId="0" borderId="69" xfId="0" applyFont="1" applyBorder="1">
      <alignment vertical="center"/>
    </xf>
    <xf numFmtId="0" fontId="21" fillId="0" borderId="0" xfId="0" applyFont="1">
      <alignment vertical="center"/>
    </xf>
    <xf numFmtId="0" fontId="21" fillId="0" borderId="5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6" fillId="0" borderId="79" xfId="0" applyFont="1" applyBorder="1">
      <alignment vertical="center"/>
    </xf>
    <xf numFmtId="0" fontId="6" fillId="0" borderId="67" xfId="0" applyFont="1" applyBorder="1">
      <alignment vertical="center"/>
    </xf>
    <xf numFmtId="0" fontId="6" fillId="0" borderId="66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67" xfId="0" applyFont="1" applyBorder="1" applyAlignment="1">
      <alignment horizontal="center" vertical="center"/>
    </xf>
    <xf numFmtId="0" fontId="0" fillId="0" borderId="78" xfId="0" applyBorder="1">
      <alignment vertical="center"/>
    </xf>
    <xf numFmtId="0" fontId="0" fillId="0" borderId="70" xfId="0" applyBorder="1">
      <alignment vertical="center"/>
    </xf>
    <xf numFmtId="0" fontId="0" fillId="0" borderId="80" xfId="0" applyBorder="1">
      <alignment vertical="center"/>
    </xf>
    <xf numFmtId="0" fontId="21" fillId="0" borderId="0" xfId="0" applyFont="1" applyAlignment="1">
      <alignment horizontal="left" vertical="center" indent="2"/>
    </xf>
    <xf numFmtId="0" fontId="21" fillId="0" borderId="0" xfId="0" applyFont="1" applyAlignment="1">
      <alignment horizontal="left" vertical="center" indent="4"/>
    </xf>
    <xf numFmtId="0" fontId="52" fillId="8" borderId="0" xfId="0" applyFont="1" applyFill="1" applyAlignment="1">
      <alignment horizontal="left" vertical="center"/>
    </xf>
    <xf numFmtId="0" fontId="11" fillId="8" borderId="0" xfId="0" applyFont="1" applyFill="1">
      <alignment vertical="center"/>
    </xf>
    <xf numFmtId="0" fontId="53" fillId="0" borderId="0" xfId="0" applyFont="1" applyAlignment="1">
      <alignment horizontal="left" vertical="center"/>
    </xf>
    <xf numFmtId="0" fontId="53" fillId="0" borderId="0" xfId="0" applyFont="1" applyAlignment="1">
      <alignment horizontal="center" vertical="center"/>
    </xf>
    <xf numFmtId="0" fontId="53" fillId="0" borderId="0" xfId="0" applyFont="1">
      <alignment vertical="center"/>
    </xf>
    <xf numFmtId="0" fontId="55" fillId="0" borderId="0" xfId="0" applyFont="1">
      <alignment vertical="center"/>
    </xf>
    <xf numFmtId="0" fontId="26" fillId="8" borderId="0" xfId="1" applyFont="1" applyFill="1">
      <alignment vertical="center"/>
    </xf>
    <xf numFmtId="180" fontId="12" fillId="8" borderId="5" xfId="1" applyNumberFormat="1" applyFont="1" applyFill="1" applyBorder="1" applyAlignment="1" applyProtection="1">
      <alignment horizontal="left" vertical="center" wrapText="1" indent="1" shrinkToFit="1"/>
      <protection locked="0"/>
    </xf>
    <xf numFmtId="49" fontId="28" fillId="0" borderId="17" xfId="1" applyNumberFormat="1" applyFont="1" applyBorder="1" applyAlignment="1" applyProtection="1">
      <alignment horizontal="left" vertical="center" indent="1" shrinkToFit="1"/>
      <protection locked="0"/>
    </xf>
    <xf numFmtId="0" fontId="28" fillId="8" borderId="17" xfId="1" applyFont="1" applyFill="1" applyBorder="1" applyAlignment="1" applyProtection="1">
      <alignment horizontal="left" vertical="center" indent="1" shrinkToFit="1"/>
      <protection locked="0"/>
    </xf>
    <xf numFmtId="0" fontId="28" fillId="8" borderId="63" xfId="1" applyFont="1" applyFill="1" applyBorder="1" applyProtection="1">
      <alignment vertical="center"/>
      <protection locked="0"/>
    </xf>
    <xf numFmtId="0" fontId="28" fillId="8" borderId="64" xfId="1" applyFont="1" applyFill="1" applyBorder="1" applyProtection="1">
      <alignment vertical="center"/>
      <protection locked="0"/>
    </xf>
    <xf numFmtId="0" fontId="28" fillId="8" borderId="65" xfId="1" applyFont="1" applyFill="1" applyBorder="1" applyProtection="1">
      <alignment vertical="center"/>
      <protection locked="0"/>
    </xf>
    <xf numFmtId="0" fontId="11" fillId="0" borderId="0" xfId="0" applyFont="1">
      <alignment vertical="center"/>
    </xf>
    <xf numFmtId="0" fontId="21" fillId="0" borderId="17" xfId="0" applyFont="1" applyBorder="1" applyProtection="1">
      <alignment vertical="center"/>
      <protection locked="0"/>
    </xf>
    <xf numFmtId="0" fontId="50" fillId="0" borderId="17" xfId="0" applyFont="1" applyBorder="1" applyAlignment="1" applyProtection="1">
      <alignment horizontal="center" vertical="center"/>
      <protection locked="0"/>
    </xf>
    <xf numFmtId="0" fontId="58" fillId="0" borderId="0" xfId="0" applyFont="1">
      <alignment vertical="center"/>
    </xf>
    <xf numFmtId="0" fontId="59" fillId="0" borderId="0" xfId="0" applyFont="1">
      <alignment vertical="center"/>
    </xf>
    <xf numFmtId="0" fontId="9" fillId="8" borderId="68" xfId="0" applyFont="1" applyFill="1" applyBorder="1">
      <alignment vertical="center"/>
    </xf>
    <xf numFmtId="0" fontId="9" fillId="8" borderId="66" xfId="0" applyFont="1" applyFill="1" applyBorder="1">
      <alignment vertical="center"/>
    </xf>
    <xf numFmtId="0" fontId="9" fillId="8" borderId="78" xfId="0" applyFont="1" applyFill="1" applyBorder="1">
      <alignment vertical="center"/>
    </xf>
    <xf numFmtId="0" fontId="29" fillId="8" borderId="69" xfId="0" applyFont="1" applyFill="1" applyBorder="1">
      <alignment vertical="center"/>
    </xf>
    <xf numFmtId="0" fontId="11" fillId="8" borderId="70" xfId="0" applyFont="1" applyFill="1" applyBorder="1">
      <alignment vertical="center"/>
    </xf>
    <xf numFmtId="0" fontId="26" fillId="8" borderId="69" xfId="0" applyFont="1" applyFill="1" applyBorder="1">
      <alignment vertical="center"/>
    </xf>
    <xf numFmtId="0" fontId="26" fillId="8" borderId="0" xfId="0" applyFont="1" applyFill="1">
      <alignment vertical="center"/>
    </xf>
    <xf numFmtId="0" fontId="28" fillId="8" borderId="0" xfId="0" applyFont="1" applyFill="1">
      <alignment vertical="center"/>
    </xf>
    <xf numFmtId="0" fontId="28" fillId="8" borderId="70" xfId="0" applyFont="1" applyFill="1" applyBorder="1">
      <alignment vertical="center"/>
    </xf>
    <xf numFmtId="0" fontId="28" fillId="8" borderId="69" xfId="0" applyFont="1" applyFill="1" applyBorder="1">
      <alignment vertical="center"/>
    </xf>
    <xf numFmtId="0" fontId="28" fillId="8" borderId="0" xfId="0" applyFont="1" applyFill="1" applyAlignment="1">
      <alignment horizontal="left" vertical="center" indent="2"/>
    </xf>
    <xf numFmtId="0" fontId="28" fillId="8" borderId="79" xfId="0" applyFont="1" applyFill="1" applyBorder="1">
      <alignment vertical="center"/>
    </xf>
    <xf numFmtId="0" fontId="28" fillId="8" borderId="67" xfId="0" applyFont="1" applyFill="1" applyBorder="1" applyAlignment="1">
      <alignment horizontal="left" vertical="center" indent="2"/>
    </xf>
    <xf numFmtId="0" fontId="28" fillId="8" borderId="67" xfId="0" applyFont="1" applyFill="1" applyBorder="1">
      <alignment vertical="center"/>
    </xf>
    <xf numFmtId="0" fontId="28" fillId="8" borderId="80" xfId="0" applyFont="1" applyFill="1" applyBorder="1">
      <alignment vertical="center"/>
    </xf>
    <xf numFmtId="0" fontId="28" fillId="0" borderId="70" xfId="0" applyFont="1" applyBorder="1">
      <alignment vertical="center"/>
    </xf>
    <xf numFmtId="0" fontId="29" fillId="0" borderId="0" xfId="0" applyFont="1">
      <alignment vertical="center"/>
    </xf>
    <xf numFmtId="0" fontId="66" fillId="0" borderId="0" xfId="0" applyFont="1" applyAlignment="1">
      <alignment vertical="center" wrapText="1"/>
    </xf>
    <xf numFmtId="0" fontId="10" fillId="8" borderId="0" xfId="2" applyFont="1" applyFill="1" applyAlignment="1">
      <alignment vertical="center" wrapText="1"/>
    </xf>
    <xf numFmtId="0" fontId="10" fillId="8" borderId="0" xfId="2" applyFont="1" applyFill="1" applyAlignment="1">
      <alignment horizontal="center" vertical="center" wrapText="1" shrinkToFit="1"/>
    </xf>
    <xf numFmtId="0" fontId="10" fillId="8" borderId="0" xfId="2" applyFont="1" applyFill="1" applyAlignment="1">
      <alignment horizontal="left" vertical="center" wrapText="1"/>
    </xf>
    <xf numFmtId="0" fontId="28" fillId="0" borderId="0" xfId="2" applyFont="1">
      <alignment vertical="center"/>
    </xf>
    <xf numFmtId="0" fontId="11" fillId="0" borderId="0" xfId="2" applyFont="1">
      <alignment vertical="center"/>
    </xf>
    <xf numFmtId="0" fontId="28" fillId="0" borderId="0" xfId="2" applyFont="1" applyAlignment="1">
      <alignment horizontal="distributed" vertical="center"/>
    </xf>
    <xf numFmtId="185" fontId="28" fillId="0" borderId="0" xfId="2" applyNumberFormat="1" applyFont="1">
      <alignment vertical="center"/>
    </xf>
    <xf numFmtId="0" fontId="28" fillId="0" borderId="0" xfId="2" applyFont="1" applyAlignment="1">
      <alignment horizontal="center" vertical="center"/>
    </xf>
    <xf numFmtId="0" fontId="28" fillId="13" borderId="12" xfId="2" applyFont="1" applyFill="1" applyBorder="1" applyAlignment="1">
      <alignment horizontal="center" vertical="center"/>
    </xf>
    <xf numFmtId="0" fontId="28" fillId="13" borderId="39" xfId="2" applyFont="1" applyFill="1" applyBorder="1" applyAlignment="1">
      <alignment horizontal="center" vertical="center"/>
    </xf>
    <xf numFmtId="185" fontId="28" fillId="13" borderId="98" xfId="2" applyNumberFormat="1" applyFont="1" applyFill="1" applyBorder="1" applyAlignment="1">
      <alignment horizontal="center" vertical="center"/>
    </xf>
    <xf numFmtId="185" fontId="28" fillId="0" borderId="0" xfId="2" applyNumberFormat="1" applyFont="1" applyAlignment="1">
      <alignment horizontal="center" vertical="center"/>
    </xf>
    <xf numFmtId="0" fontId="28" fillId="3" borderId="12" xfId="2" applyFont="1" applyFill="1" applyBorder="1" applyAlignment="1">
      <alignment horizontal="center" vertical="center"/>
    </xf>
    <xf numFmtId="0" fontId="28" fillId="3" borderId="39" xfId="2" applyFont="1" applyFill="1" applyBorder="1" applyAlignment="1">
      <alignment horizontal="center" vertical="center"/>
    </xf>
    <xf numFmtId="185" fontId="28" fillId="3" borderId="98" xfId="2" applyNumberFormat="1" applyFont="1" applyFill="1" applyBorder="1" applyAlignment="1">
      <alignment horizontal="center" vertical="center"/>
    </xf>
    <xf numFmtId="0" fontId="28" fillId="0" borderId="99" xfId="2" applyFont="1" applyBorder="1" applyAlignment="1">
      <alignment horizontal="distributed" vertical="center"/>
    </xf>
    <xf numFmtId="186" fontId="28" fillId="0" borderId="100" xfId="2" applyNumberFormat="1" applyFont="1" applyBorder="1" applyAlignment="1">
      <alignment horizontal="distributed" vertical="center"/>
    </xf>
    <xf numFmtId="185" fontId="28" fillId="0" borderId="101" xfId="2" applyNumberFormat="1" applyFont="1" applyBorder="1" applyAlignment="1">
      <alignment horizontal="center" vertical="center"/>
    </xf>
    <xf numFmtId="0" fontId="28" fillId="0" borderId="102" xfId="2" applyFont="1" applyBorder="1" applyAlignment="1">
      <alignment horizontal="distributed" vertical="center"/>
    </xf>
    <xf numFmtId="186" fontId="28" fillId="0" borderId="37" xfId="2" applyNumberFormat="1" applyFont="1" applyBorder="1" applyAlignment="1">
      <alignment horizontal="distributed" vertical="center"/>
    </xf>
    <xf numFmtId="185" fontId="28" fillId="0" borderId="103" xfId="2" applyNumberFormat="1" applyFont="1" applyBorder="1" applyAlignment="1">
      <alignment horizontal="center" vertical="center"/>
    </xf>
    <xf numFmtId="0" fontId="28" fillId="0" borderId="104" xfId="2" applyFont="1" applyBorder="1" applyAlignment="1">
      <alignment horizontal="distributed" vertical="center"/>
    </xf>
    <xf numFmtId="186" fontId="28" fillId="0" borderId="105" xfId="2" applyNumberFormat="1" applyFont="1" applyBorder="1" applyAlignment="1">
      <alignment horizontal="distributed" vertical="center"/>
    </xf>
    <xf numFmtId="185" fontId="28" fillId="0" borderId="106" xfId="2" applyNumberFormat="1" applyFont="1" applyBorder="1" applyAlignment="1">
      <alignment horizontal="center" vertical="center"/>
    </xf>
    <xf numFmtId="0" fontId="11" fillId="14" borderId="99" xfId="2" applyFont="1" applyFill="1" applyBorder="1" applyAlignment="1">
      <alignment horizontal="distributed" vertical="center"/>
    </xf>
    <xf numFmtId="186" fontId="11" fillId="14" borderId="100" xfId="2" applyNumberFormat="1" applyFont="1" applyFill="1" applyBorder="1" applyAlignment="1">
      <alignment horizontal="distributed" vertical="center"/>
    </xf>
    <xf numFmtId="185" fontId="11" fillId="14" borderId="101" xfId="2" applyNumberFormat="1" applyFont="1" applyFill="1" applyBorder="1" applyAlignment="1">
      <alignment horizontal="center" vertical="center"/>
    </xf>
    <xf numFmtId="186" fontId="28" fillId="0" borderId="107" xfId="2" applyNumberFormat="1" applyFont="1" applyBorder="1" applyAlignment="1">
      <alignment horizontal="distributed" vertical="center"/>
    </xf>
    <xf numFmtId="0" fontId="28" fillId="0" borderId="109" xfId="2" applyFont="1" applyBorder="1" applyAlignment="1">
      <alignment horizontal="distributed" vertical="center"/>
    </xf>
    <xf numFmtId="186" fontId="28" fillId="0" borderId="110" xfId="2" applyNumberFormat="1" applyFont="1" applyBorder="1" applyAlignment="1">
      <alignment horizontal="distributed" vertical="center"/>
    </xf>
    <xf numFmtId="0" fontId="11" fillId="13" borderId="99" xfId="2" applyFont="1" applyFill="1" applyBorder="1" applyAlignment="1">
      <alignment horizontal="distributed" vertical="center"/>
    </xf>
    <xf numFmtId="186" fontId="11" fillId="13" borderId="100" xfId="2" applyNumberFormat="1" applyFont="1" applyFill="1" applyBorder="1" applyAlignment="1">
      <alignment horizontal="distributed" vertical="center"/>
    </xf>
    <xf numFmtId="185" fontId="11" fillId="13" borderId="101" xfId="2" applyNumberFormat="1" applyFont="1" applyFill="1" applyBorder="1" applyAlignment="1">
      <alignment horizontal="center" vertical="center"/>
    </xf>
    <xf numFmtId="0" fontId="28" fillId="0" borderId="112" xfId="2" applyFont="1" applyBorder="1" applyAlignment="1">
      <alignment horizontal="distributed" vertical="center"/>
    </xf>
    <xf numFmtId="186" fontId="28" fillId="0" borderId="113" xfId="2" applyNumberFormat="1" applyFont="1" applyBorder="1" applyAlignment="1">
      <alignment horizontal="distributed" vertical="center"/>
    </xf>
    <xf numFmtId="185" fontId="28" fillId="0" borderId="114" xfId="2" applyNumberFormat="1" applyFont="1" applyBorder="1" applyAlignment="1">
      <alignment horizontal="center" vertical="center"/>
    </xf>
    <xf numFmtId="0" fontId="28" fillId="0" borderId="115" xfId="2" applyFont="1" applyBorder="1" applyAlignment="1">
      <alignment horizontal="distributed" vertical="center"/>
    </xf>
    <xf numFmtId="186" fontId="28" fillId="0" borderId="116" xfId="2" applyNumberFormat="1" applyFont="1" applyBorder="1" applyAlignment="1">
      <alignment horizontal="distributed" vertical="center"/>
    </xf>
    <xf numFmtId="185" fontId="28" fillId="0" borderId="117" xfId="2" applyNumberFormat="1" applyFont="1" applyBorder="1" applyAlignment="1">
      <alignment horizontal="center" vertical="center"/>
    </xf>
    <xf numFmtId="0" fontId="28" fillId="8" borderId="0" xfId="2" applyFont="1" applyFill="1">
      <alignment vertical="center"/>
    </xf>
    <xf numFmtId="0" fontId="46" fillId="8" borderId="0" xfId="2" applyFont="1" applyFill="1">
      <alignment vertical="center"/>
    </xf>
    <xf numFmtId="0" fontId="10" fillId="8" borderId="0" xfId="2" applyFont="1" applyFill="1">
      <alignment vertical="center"/>
    </xf>
    <xf numFmtId="0" fontId="12" fillId="8" borderId="0" xfId="2" applyFont="1" applyFill="1">
      <alignment vertical="center"/>
    </xf>
    <xf numFmtId="0" fontId="39" fillId="8" borderId="0" xfId="2" applyFont="1" applyFill="1">
      <alignment vertical="center"/>
    </xf>
    <xf numFmtId="0" fontId="11" fillId="8" borderId="0" xfId="2" applyFont="1" applyFill="1" applyAlignment="1">
      <alignment horizontal="center" vertical="top" wrapText="1"/>
    </xf>
    <xf numFmtId="0" fontId="39" fillId="8" borderId="0" xfId="2" applyFont="1" applyFill="1" applyAlignment="1">
      <alignment horizontal="right" vertical="center"/>
    </xf>
    <xf numFmtId="0" fontId="11" fillId="8" borderId="0" xfId="2" applyFont="1" applyFill="1" applyAlignment="1">
      <alignment vertical="top" wrapText="1"/>
    </xf>
    <xf numFmtId="0" fontId="14" fillId="8" borderId="0" xfId="2" applyFont="1" applyFill="1" applyAlignment="1">
      <alignment vertical="center" wrapText="1"/>
    </xf>
    <xf numFmtId="0" fontId="10" fillId="0" borderId="5" xfId="2" applyFont="1" applyBorder="1" applyAlignment="1">
      <alignment horizontal="center" vertical="center" shrinkToFit="1"/>
    </xf>
    <xf numFmtId="0" fontId="46" fillId="0" borderId="0" xfId="2" applyFont="1">
      <alignment vertical="center"/>
    </xf>
    <xf numFmtId="0" fontId="10" fillId="0" borderId="0" xfId="2" applyFont="1">
      <alignment vertical="center"/>
    </xf>
    <xf numFmtId="0" fontId="10" fillId="8" borderId="3" xfId="2" applyFont="1" applyFill="1" applyBorder="1" applyAlignment="1">
      <alignment horizontal="center" vertical="center" shrinkToFit="1"/>
    </xf>
    <xf numFmtId="0" fontId="10" fillId="0" borderId="5" xfId="2" applyFont="1" applyBorder="1" applyAlignment="1">
      <alignment vertical="center" shrinkToFit="1"/>
    </xf>
    <xf numFmtId="0" fontId="10" fillId="8" borderId="0" xfId="2" applyFont="1" applyFill="1" applyAlignment="1">
      <alignment horizontal="center" vertical="center" shrinkToFit="1"/>
    </xf>
    <xf numFmtId="0" fontId="46" fillId="8" borderId="0" xfId="2" applyFont="1" applyFill="1" applyAlignment="1">
      <alignment vertical="top" wrapText="1"/>
    </xf>
    <xf numFmtId="0" fontId="28" fillId="8" borderId="3" xfId="2" applyFont="1" applyFill="1" applyBorder="1">
      <alignment vertical="center"/>
    </xf>
    <xf numFmtId="0" fontId="28" fillId="0" borderId="0" xfId="2" applyFont="1" applyAlignment="1">
      <alignment horizontal="center" vertical="center" shrinkToFit="1"/>
    </xf>
    <xf numFmtId="0" fontId="11" fillId="0" borderId="0" xfId="2" applyFont="1" applyAlignment="1">
      <alignment vertical="center" shrinkToFit="1"/>
    </xf>
    <xf numFmtId="14" fontId="74" fillId="0" borderId="0" xfId="2" applyNumberFormat="1" applyFont="1">
      <alignment vertical="center"/>
    </xf>
    <xf numFmtId="49" fontId="28" fillId="8" borderId="0" xfId="2" applyNumberFormat="1" applyFont="1" applyFill="1">
      <alignment vertical="center"/>
    </xf>
    <xf numFmtId="0" fontId="28" fillId="4" borderId="0" xfId="2" applyFont="1" applyFill="1">
      <alignment vertical="center"/>
    </xf>
    <xf numFmtId="0" fontId="10" fillId="8" borderId="0" xfId="2" applyFont="1" applyFill="1" applyAlignment="1">
      <alignment horizontal="left" vertical="top" wrapText="1"/>
    </xf>
    <xf numFmtId="0" fontId="28" fillId="0" borderId="0" xfId="2" applyFont="1" applyAlignment="1">
      <alignment horizontal="left" vertical="center" wrapText="1"/>
    </xf>
    <xf numFmtId="0" fontId="28" fillId="8" borderId="0" xfId="2" applyFont="1" applyFill="1" applyAlignment="1">
      <alignment horizontal="left" vertical="center" wrapText="1"/>
    </xf>
    <xf numFmtId="0" fontId="11" fillId="8" borderId="44" xfId="2" applyFont="1" applyFill="1" applyBorder="1">
      <alignment vertical="center"/>
    </xf>
    <xf numFmtId="0" fontId="11" fillId="8" borderId="26" xfId="2" applyFont="1" applyFill="1" applyBorder="1">
      <alignment vertical="center"/>
    </xf>
    <xf numFmtId="0" fontId="28" fillId="8" borderId="26" xfId="2" applyFont="1" applyFill="1" applyBorder="1">
      <alignment vertical="center"/>
    </xf>
    <xf numFmtId="0" fontId="75" fillId="8" borderId="26" xfId="2" applyFont="1" applyFill="1" applyBorder="1">
      <alignment vertical="center"/>
    </xf>
    <xf numFmtId="0" fontId="28" fillId="8" borderId="27" xfId="2" applyFont="1" applyFill="1" applyBorder="1">
      <alignment vertical="center"/>
    </xf>
    <xf numFmtId="14" fontId="28" fillId="0" borderId="0" xfId="2" applyNumberFormat="1" applyFont="1">
      <alignment vertical="center"/>
    </xf>
    <xf numFmtId="176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4" fillId="15" borderId="4" xfId="0" applyFont="1" applyFill="1" applyBorder="1" applyAlignment="1">
      <alignment horizontal="left" vertical="center" indent="1"/>
    </xf>
    <xf numFmtId="0" fontId="6" fillId="15" borderId="6" xfId="0" applyFont="1" applyFill="1" applyBorder="1" applyAlignment="1">
      <alignment horizontal="left" vertical="center" indent="2"/>
    </xf>
    <xf numFmtId="0" fontId="34" fillId="15" borderId="16" xfId="0" applyFont="1" applyFill="1" applyBorder="1" applyAlignment="1">
      <alignment horizontal="left" vertical="center" indent="1"/>
    </xf>
    <xf numFmtId="0" fontId="6" fillId="15" borderId="19" xfId="0" applyFont="1" applyFill="1" applyBorder="1" applyAlignment="1">
      <alignment horizontal="left" vertical="center" indent="2"/>
    </xf>
    <xf numFmtId="0" fontId="34" fillId="15" borderId="34" xfId="0" applyFont="1" applyFill="1" applyBorder="1" applyAlignment="1">
      <alignment horizontal="left" vertical="center" indent="1"/>
    </xf>
    <xf numFmtId="0" fontId="7" fillId="15" borderId="40" xfId="0" applyFont="1" applyFill="1" applyBorder="1" applyAlignment="1">
      <alignment horizontal="left" vertical="center" indent="2"/>
    </xf>
    <xf numFmtId="0" fontId="34" fillId="15" borderId="13" xfId="0" applyFont="1" applyFill="1" applyBorder="1" applyAlignment="1">
      <alignment horizontal="left" vertical="center" indent="1"/>
    </xf>
    <xf numFmtId="0" fontId="7" fillId="15" borderId="24" xfId="0" applyFont="1" applyFill="1" applyBorder="1" applyAlignment="1">
      <alignment horizontal="right" vertical="center" wrapText="1"/>
    </xf>
    <xf numFmtId="0" fontId="6" fillId="15" borderId="19" xfId="0" applyFont="1" applyFill="1" applyBorder="1" applyAlignment="1">
      <alignment horizontal="right" vertical="center"/>
    </xf>
    <xf numFmtId="0" fontId="6" fillId="15" borderId="4" xfId="0" applyFont="1" applyFill="1" applyBorder="1" applyAlignment="1">
      <alignment horizontal="left" vertical="center" indent="1"/>
    </xf>
    <xf numFmtId="0" fontId="7" fillId="15" borderId="6" xfId="0" applyFont="1" applyFill="1" applyBorder="1" applyAlignment="1">
      <alignment horizontal="right" vertical="center" wrapText="1"/>
    </xf>
    <xf numFmtId="0" fontId="7" fillId="15" borderId="19" xfId="0" applyFont="1" applyFill="1" applyBorder="1" applyAlignment="1">
      <alignment horizontal="right" vertical="center" wrapText="1"/>
    </xf>
    <xf numFmtId="0" fontId="6" fillId="15" borderId="16" xfId="0" applyFont="1" applyFill="1" applyBorder="1" applyAlignment="1">
      <alignment horizontal="left" vertical="center" indent="1"/>
    </xf>
    <xf numFmtId="0" fontId="7" fillId="15" borderId="19" xfId="0" applyFont="1" applyFill="1" applyBorder="1" applyAlignment="1">
      <alignment horizontal="right" vertical="center"/>
    </xf>
    <xf numFmtId="0" fontId="7" fillId="15" borderId="35" xfId="0" applyFont="1" applyFill="1" applyBorder="1" applyAlignment="1">
      <alignment horizontal="right" vertical="center"/>
    </xf>
    <xf numFmtId="0" fontId="7" fillId="15" borderId="37" xfId="0" applyFont="1" applyFill="1" applyBorder="1" applyAlignment="1">
      <alignment horizontal="right" vertical="center"/>
    </xf>
    <xf numFmtId="0" fontId="7" fillId="15" borderId="10" xfId="0" applyFont="1" applyFill="1" applyBorder="1" applyAlignment="1">
      <alignment horizontal="right" vertical="center"/>
    </xf>
    <xf numFmtId="0" fontId="7" fillId="15" borderId="39" xfId="0" applyFont="1" applyFill="1" applyBorder="1" applyAlignment="1">
      <alignment horizontal="right" vertical="center"/>
    </xf>
    <xf numFmtId="0" fontId="78" fillId="16" borderId="1" xfId="0" applyFont="1" applyFill="1" applyBorder="1" applyAlignment="1">
      <alignment horizontal="center" vertical="center" shrinkToFit="1"/>
    </xf>
    <xf numFmtId="0" fontId="21" fillId="15" borderId="1" xfId="0" applyFont="1" applyFill="1" applyBorder="1" applyAlignment="1">
      <alignment horizontal="center" vertical="center"/>
    </xf>
    <xf numFmtId="0" fontId="21" fillId="15" borderId="1" xfId="0" applyFont="1" applyFill="1" applyBorder="1" applyAlignment="1">
      <alignment horizontal="center" vertical="center" wrapText="1"/>
    </xf>
    <xf numFmtId="0" fontId="29" fillId="8" borderId="0" xfId="2" applyFont="1" applyFill="1">
      <alignment vertical="center"/>
    </xf>
    <xf numFmtId="0" fontId="12" fillId="0" borderId="0" xfId="0" applyFont="1">
      <alignment vertical="center"/>
    </xf>
    <xf numFmtId="0" fontId="3" fillId="0" borderId="1" xfId="0" applyFont="1" applyBorder="1" applyAlignment="1">
      <alignment horizontal="center" vertical="center" shrinkToFit="1"/>
    </xf>
    <xf numFmtId="0" fontId="7" fillId="3" borderId="58" xfId="0" applyFont="1" applyFill="1" applyBorder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0" fillId="15" borderId="44" xfId="0" applyFill="1" applyBorder="1" applyAlignment="1">
      <alignment horizontal="center" vertical="center" shrinkToFit="1"/>
    </xf>
    <xf numFmtId="0" fontId="0" fillId="15" borderId="26" xfId="0" applyFill="1" applyBorder="1" applyAlignment="1">
      <alignment horizontal="center" vertical="center" shrinkToFit="1"/>
    </xf>
    <xf numFmtId="0" fontId="0" fillId="15" borderId="20" xfId="0" applyFill="1" applyBorder="1" applyAlignment="1">
      <alignment horizontal="center" vertical="center" shrinkToFit="1"/>
    </xf>
    <xf numFmtId="0" fontId="0" fillId="15" borderId="21" xfId="0" applyFill="1" applyBorder="1" applyAlignment="1">
      <alignment horizontal="center" vertical="center" shrinkToFit="1"/>
    </xf>
    <xf numFmtId="0" fontId="0" fillId="15" borderId="27" xfId="0" applyFill="1" applyBorder="1" applyAlignment="1">
      <alignment horizontal="center" vertical="center" shrinkToFit="1"/>
    </xf>
    <xf numFmtId="0" fontId="21" fillId="8" borderId="0" xfId="0" applyFont="1" applyFill="1" applyAlignment="1">
      <alignment horizontal="center" vertical="center"/>
    </xf>
    <xf numFmtId="0" fontId="7" fillId="3" borderId="58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58" xfId="0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7" fillId="3" borderId="58" xfId="0" applyFont="1" applyFill="1" applyBorder="1" applyAlignment="1">
      <alignment horizontal="left" vertical="center" wrapText="1" shrinkToFit="1"/>
    </xf>
    <xf numFmtId="0" fontId="7" fillId="3" borderId="10" xfId="0" applyFont="1" applyFill="1" applyBorder="1" applyAlignment="1">
      <alignment horizontal="left" vertical="center" shrinkToFit="1"/>
    </xf>
    <xf numFmtId="0" fontId="48" fillId="3" borderId="58" xfId="0" applyFont="1" applyFill="1" applyBorder="1" applyAlignment="1">
      <alignment horizontal="center" vertical="center" wrapText="1"/>
    </xf>
    <xf numFmtId="0" fontId="48" fillId="3" borderId="58" xfId="0" applyFont="1" applyFill="1" applyBorder="1" applyAlignment="1">
      <alignment horizontal="center" vertical="center"/>
    </xf>
    <xf numFmtId="0" fontId="6" fillId="15" borderId="11" xfId="0" applyFont="1" applyFill="1" applyBorder="1" applyAlignment="1">
      <alignment horizontal="center" vertical="center" wrapText="1"/>
    </xf>
    <xf numFmtId="0" fontId="6" fillId="15" borderId="33" xfId="0" applyFont="1" applyFill="1" applyBorder="1" applyAlignment="1">
      <alignment horizontal="center" vertical="center" wrapText="1"/>
    </xf>
    <xf numFmtId="0" fontId="6" fillId="15" borderId="12" xfId="0" applyFont="1" applyFill="1" applyBorder="1" applyAlignment="1">
      <alignment horizontal="center" vertical="center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2" fillId="0" borderId="16" xfId="0" applyFont="1" applyBorder="1" applyAlignment="1" applyProtection="1">
      <alignment horizontal="center" vertical="center"/>
      <protection locked="0"/>
    </xf>
    <xf numFmtId="0" fontId="12" fillId="0" borderId="17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177" fontId="8" fillId="0" borderId="16" xfId="0" applyNumberFormat="1" applyFont="1" applyBorder="1" applyAlignment="1">
      <alignment horizontal="center" vertical="center"/>
    </xf>
    <xf numFmtId="177" fontId="8" fillId="0" borderId="17" xfId="0" applyNumberFormat="1" applyFont="1" applyBorder="1" applyAlignment="1">
      <alignment horizontal="center" vertical="center"/>
    </xf>
    <xf numFmtId="177" fontId="8" fillId="0" borderId="18" xfId="0" applyNumberFormat="1" applyFont="1" applyBorder="1" applyAlignment="1">
      <alignment horizontal="center" vertical="center"/>
    </xf>
    <xf numFmtId="176" fontId="13" fillId="0" borderId="34" xfId="0" applyNumberFormat="1" applyFont="1" applyBorder="1" applyAlignment="1">
      <alignment horizontal="center" vertical="center" shrinkToFit="1"/>
    </xf>
    <xf numFmtId="176" fontId="13" fillId="0" borderId="7" xfId="0" applyNumberFormat="1" applyFont="1" applyBorder="1" applyAlignment="1">
      <alignment horizontal="center" vertical="center" shrinkToFit="1"/>
    </xf>
    <xf numFmtId="176" fontId="13" fillId="0" borderId="40" xfId="0" applyNumberFormat="1" applyFont="1" applyBorder="1" applyAlignment="1">
      <alignment horizontal="center" vertical="center" shrinkToFit="1"/>
    </xf>
    <xf numFmtId="0" fontId="8" fillId="2" borderId="34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6" fillId="2" borderId="2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left" vertical="center" wrapText="1"/>
    </xf>
    <xf numFmtId="0" fontId="16" fillId="2" borderId="45" xfId="0" applyFont="1" applyFill="1" applyBorder="1" applyAlignment="1">
      <alignment horizontal="left" vertical="center" wrapText="1"/>
    </xf>
    <xf numFmtId="0" fontId="16" fillId="2" borderId="34" xfId="0" applyFont="1" applyFill="1" applyBorder="1" applyAlignment="1">
      <alignment horizontal="left" vertical="center" wrapText="1"/>
    </xf>
    <xf numFmtId="0" fontId="16" fillId="2" borderId="7" xfId="0" applyFont="1" applyFill="1" applyBorder="1" applyAlignment="1">
      <alignment horizontal="left" vertical="center" wrapText="1"/>
    </xf>
    <xf numFmtId="0" fontId="16" fillId="2" borderId="8" xfId="0" applyFont="1" applyFill="1" applyBorder="1" applyAlignment="1">
      <alignment horizontal="left" vertical="center" wrapText="1"/>
    </xf>
    <xf numFmtId="0" fontId="7" fillId="15" borderId="22" xfId="0" applyFont="1" applyFill="1" applyBorder="1" applyAlignment="1">
      <alignment horizontal="right" vertical="center" wrapText="1"/>
    </xf>
    <xf numFmtId="0" fontId="7" fillId="15" borderId="23" xfId="0" applyFont="1" applyFill="1" applyBorder="1" applyAlignment="1">
      <alignment horizontal="right" vertical="center" wrapText="1"/>
    </xf>
    <xf numFmtId="0" fontId="8" fillId="0" borderId="22" xfId="0" applyFont="1" applyBorder="1" applyAlignment="1" applyProtection="1">
      <alignment horizontal="center" vertical="center" shrinkToFit="1"/>
      <protection locked="0"/>
    </xf>
    <xf numFmtId="0" fontId="8" fillId="0" borderId="25" xfId="0" applyFont="1" applyBorder="1" applyAlignment="1" applyProtection="1">
      <alignment horizontal="center" vertical="center" shrinkToFi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178" fontId="10" fillId="5" borderId="16" xfId="0" applyNumberFormat="1" applyFont="1" applyFill="1" applyBorder="1" applyAlignment="1">
      <alignment horizontal="center" vertical="center" shrinkToFit="1"/>
    </xf>
    <xf numFmtId="178" fontId="10" fillId="5" borderId="17" xfId="0" applyNumberFormat="1" applyFont="1" applyFill="1" applyBorder="1" applyAlignment="1">
      <alignment horizontal="center" vertical="center" shrinkToFit="1"/>
    </xf>
    <xf numFmtId="179" fontId="10" fillId="5" borderId="16" xfId="0" applyNumberFormat="1" applyFont="1" applyFill="1" applyBorder="1" applyAlignment="1">
      <alignment horizontal="center" vertical="center"/>
    </xf>
    <xf numFmtId="179" fontId="10" fillId="5" borderId="18" xfId="0" applyNumberFormat="1" applyFont="1" applyFill="1" applyBorder="1" applyAlignment="1">
      <alignment horizontal="center" vertical="center"/>
    </xf>
    <xf numFmtId="0" fontId="8" fillId="0" borderId="16" xfId="0" applyFont="1" applyBorder="1" applyAlignment="1" applyProtection="1">
      <alignment horizontal="left" vertical="center" wrapText="1" indent="1"/>
      <protection locked="0"/>
    </xf>
    <xf numFmtId="0" fontId="8" fillId="0" borderId="5" xfId="0" applyFont="1" applyBorder="1" applyAlignment="1" applyProtection="1">
      <alignment horizontal="left" vertical="center" wrapText="1" indent="1"/>
      <protection locked="0"/>
    </xf>
    <xf numFmtId="0" fontId="8" fillId="0" borderId="29" xfId="0" applyFont="1" applyBorder="1" applyAlignment="1" applyProtection="1">
      <alignment horizontal="left" vertical="center" wrapText="1" indent="1"/>
      <protection locked="0"/>
    </xf>
    <xf numFmtId="0" fontId="6" fillId="15" borderId="30" xfId="0" applyFont="1" applyFill="1" applyBorder="1" applyAlignment="1">
      <alignment horizontal="center" vertical="center" shrinkToFit="1"/>
    </xf>
    <xf numFmtId="0" fontId="6" fillId="15" borderId="52" xfId="0" applyFont="1" applyFill="1" applyBorder="1" applyAlignment="1">
      <alignment horizontal="center" vertical="center" shrinkToFit="1"/>
    </xf>
    <xf numFmtId="0" fontId="42" fillId="2" borderId="30" xfId="0" applyFont="1" applyFill="1" applyBorder="1" applyAlignment="1">
      <alignment horizontal="left" vertical="center" wrapText="1" shrinkToFit="1"/>
    </xf>
    <xf numFmtId="0" fontId="42" fillId="2" borderId="31" xfId="0" applyFont="1" applyFill="1" applyBorder="1" applyAlignment="1">
      <alignment horizontal="left" vertical="center" shrinkToFit="1"/>
    </xf>
    <xf numFmtId="0" fontId="42" fillId="2" borderId="53" xfId="0" applyFont="1" applyFill="1" applyBorder="1" applyAlignment="1">
      <alignment horizontal="left" vertical="center" shrinkToFit="1"/>
    </xf>
    <xf numFmtId="0" fontId="6" fillId="15" borderId="4" xfId="0" applyFont="1" applyFill="1" applyBorder="1" applyAlignment="1">
      <alignment horizontal="left" vertical="center" wrapText="1"/>
    </xf>
    <xf numFmtId="0" fontId="6" fillId="15" borderId="6" xfId="0" applyFont="1" applyFill="1" applyBorder="1" applyAlignment="1">
      <alignment horizontal="left" vertical="center" wrapText="1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47" fillId="0" borderId="56" xfId="0" applyFont="1" applyBorder="1" applyAlignment="1">
      <alignment horizontal="right" vertical="center" wrapText="1"/>
    </xf>
    <xf numFmtId="49" fontId="23" fillId="0" borderId="77" xfId="0" applyNumberFormat="1" applyFont="1" applyBorder="1" applyAlignment="1" applyProtection="1">
      <alignment horizontal="center" vertical="center"/>
      <protection locked="0"/>
    </xf>
    <xf numFmtId="49" fontId="23" fillId="0" borderId="56" xfId="0" applyNumberFormat="1" applyFont="1" applyBorder="1" applyAlignment="1" applyProtection="1">
      <alignment horizontal="center" vertical="center"/>
      <protection locked="0"/>
    </xf>
    <xf numFmtId="49" fontId="23" fillId="0" borderId="57" xfId="0" applyNumberFormat="1" applyFont="1" applyBorder="1" applyAlignment="1" applyProtection="1">
      <alignment horizontal="center" vertical="center"/>
      <protection locked="0"/>
    </xf>
    <xf numFmtId="0" fontId="6" fillId="15" borderId="22" xfId="0" applyFont="1" applyFill="1" applyBorder="1" applyAlignment="1">
      <alignment horizontal="left" vertical="center" shrinkToFit="1"/>
    </xf>
    <xf numFmtId="0" fontId="6" fillId="15" borderId="25" xfId="0" applyFont="1" applyFill="1" applyBorder="1" applyAlignment="1">
      <alignment horizontal="left" vertical="center" shrinkToFit="1"/>
    </xf>
    <xf numFmtId="49" fontId="19" fillId="0" borderId="22" xfId="0" applyNumberFormat="1" applyFont="1" applyBorder="1" applyAlignment="1" applyProtection="1">
      <alignment horizontal="center" vertical="center"/>
      <protection locked="0"/>
    </xf>
    <xf numFmtId="49" fontId="20" fillId="0" borderId="25" xfId="0" applyNumberFormat="1" applyFont="1" applyBorder="1" applyAlignment="1" applyProtection="1">
      <alignment horizontal="center" vertical="center"/>
      <protection locked="0"/>
    </xf>
    <xf numFmtId="0" fontId="30" fillId="2" borderId="25" xfId="0" applyFont="1" applyFill="1" applyBorder="1" applyAlignment="1">
      <alignment horizontal="left" vertical="center" shrinkToFit="1"/>
    </xf>
    <xf numFmtId="0" fontId="30" fillId="2" borderId="28" xfId="0" applyFont="1" applyFill="1" applyBorder="1" applyAlignment="1">
      <alignment horizontal="left" vertical="center" shrinkToFit="1"/>
    </xf>
    <xf numFmtId="0" fontId="6" fillId="15" borderId="71" xfId="0" applyFont="1" applyFill="1" applyBorder="1" applyAlignment="1">
      <alignment horizontal="center" vertical="center" wrapText="1"/>
    </xf>
    <xf numFmtId="0" fontId="6" fillId="15" borderId="72" xfId="0" applyFont="1" applyFill="1" applyBorder="1" applyAlignment="1">
      <alignment horizontal="center" vertical="center" wrapText="1"/>
    </xf>
    <xf numFmtId="0" fontId="6" fillId="15" borderId="73" xfId="0" applyFont="1" applyFill="1" applyBorder="1" applyAlignment="1">
      <alignment horizontal="center" vertical="center" wrapText="1"/>
    </xf>
    <xf numFmtId="0" fontId="6" fillId="15" borderId="74" xfId="0" applyFont="1" applyFill="1" applyBorder="1" applyAlignment="1">
      <alignment horizontal="center" vertical="center" wrapText="1"/>
    </xf>
    <xf numFmtId="0" fontId="6" fillId="15" borderId="75" xfId="0" applyFont="1" applyFill="1" applyBorder="1" applyAlignment="1">
      <alignment horizontal="center" vertical="center" wrapText="1"/>
    </xf>
    <xf numFmtId="0" fontId="6" fillId="15" borderId="40" xfId="0" applyFont="1" applyFill="1" applyBorder="1" applyAlignment="1">
      <alignment horizontal="center" vertical="center" wrapText="1"/>
    </xf>
    <xf numFmtId="177" fontId="15" fillId="2" borderId="13" xfId="0" applyNumberFormat="1" applyFont="1" applyFill="1" applyBorder="1" applyAlignment="1">
      <alignment horizontal="center" vertical="center"/>
    </xf>
    <xf numFmtId="177" fontId="15" fillId="2" borderId="14" xfId="0" applyNumberFormat="1" applyFont="1" applyFill="1" applyBorder="1" applyAlignment="1">
      <alignment horizontal="center" vertical="center"/>
    </xf>
    <xf numFmtId="177" fontId="15" fillId="2" borderId="15" xfId="0" applyNumberFormat="1" applyFont="1" applyFill="1" applyBorder="1" applyAlignment="1">
      <alignment horizontal="center" vertical="center"/>
    </xf>
    <xf numFmtId="0" fontId="46" fillId="3" borderId="38" xfId="0" applyFont="1" applyFill="1" applyBorder="1" applyAlignment="1">
      <alignment horizontal="center" vertical="center"/>
    </xf>
    <xf numFmtId="0" fontId="46" fillId="3" borderId="41" xfId="0" applyFont="1" applyFill="1" applyBorder="1" applyAlignment="1">
      <alignment horizontal="center" vertical="center"/>
    </xf>
    <xf numFmtId="0" fontId="46" fillId="3" borderId="76" xfId="0" applyFont="1" applyFill="1" applyBorder="1" applyAlignment="1">
      <alignment horizontal="center" vertical="center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left" vertical="center" wrapText="1" indent="2"/>
      <protection locked="0"/>
    </xf>
    <xf numFmtId="0" fontId="9" fillId="0" borderId="5" xfId="0" applyFont="1" applyBorder="1" applyAlignment="1" applyProtection="1">
      <alignment horizontal="left" vertical="center" wrapText="1" indent="2"/>
      <protection locked="0"/>
    </xf>
    <xf numFmtId="0" fontId="9" fillId="0" borderId="29" xfId="0" applyFont="1" applyBorder="1" applyAlignment="1" applyProtection="1">
      <alignment horizontal="left" vertical="center" wrapText="1" indent="2"/>
      <protection locked="0"/>
    </xf>
    <xf numFmtId="0" fontId="7" fillId="3" borderId="36" xfId="0" applyFont="1" applyFill="1" applyBorder="1" applyAlignment="1">
      <alignment horizontal="center" vertical="center"/>
    </xf>
    <xf numFmtId="0" fontId="7" fillId="3" borderId="42" xfId="0" applyFont="1" applyFill="1" applyBorder="1" applyAlignment="1">
      <alignment horizontal="center" vertical="center"/>
    </xf>
    <xf numFmtId="49" fontId="21" fillId="0" borderId="36" xfId="0" applyNumberFormat="1" applyFont="1" applyBorder="1" applyAlignment="1" applyProtection="1">
      <alignment horizontal="center" vertical="center" shrinkToFit="1"/>
      <protection locked="0"/>
    </xf>
    <xf numFmtId="49" fontId="21" fillId="0" borderId="42" xfId="0" applyNumberFormat="1" applyFont="1" applyBorder="1" applyAlignment="1" applyProtection="1">
      <alignment horizontal="center" vertical="center" shrinkToFit="1"/>
      <protection locked="0"/>
    </xf>
    <xf numFmtId="49" fontId="21" fillId="0" borderId="43" xfId="0" applyNumberFormat="1" applyFont="1" applyBorder="1" applyAlignment="1" applyProtection="1">
      <alignment horizontal="center" vertical="center" shrinkToFit="1"/>
      <protection locked="0"/>
    </xf>
    <xf numFmtId="49" fontId="9" fillId="0" borderId="34" xfId="0" applyNumberFormat="1" applyFont="1" applyBorder="1" applyAlignment="1" applyProtection="1">
      <alignment horizontal="right" vertical="center"/>
      <protection locked="0"/>
    </xf>
    <xf numFmtId="49" fontId="9" fillId="0" borderId="7" xfId="0" applyNumberFormat="1" applyFont="1" applyBorder="1" applyAlignment="1" applyProtection="1">
      <alignment horizontal="right" vertical="center"/>
      <protection locked="0"/>
    </xf>
    <xf numFmtId="49" fontId="9" fillId="0" borderId="49" xfId="0" applyNumberFormat="1" applyFont="1" applyBorder="1" applyAlignment="1" applyProtection="1">
      <alignment horizontal="left" vertical="center"/>
      <protection locked="0"/>
    </xf>
    <xf numFmtId="49" fontId="9" fillId="0" borderId="55" xfId="0" applyNumberFormat="1" applyFont="1" applyBorder="1" applyAlignment="1" applyProtection="1">
      <alignment horizontal="left" vertical="center"/>
      <protection locked="0"/>
    </xf>
    <xf numFmtId="0" fontId="6" fillId="8" borderId="5" xfId="0" applyFont="1" applyFill="1" applyBorder="1" applyAlignment="1">
      <alignment horizontal="center" vertical="center"/>
    </xf>
    <xf numFmtId="0" fontId="8" fillId="8" borderId="5" xfId="0" applyFont="1" applyFill="1" applyBorder="1" applyAlignment="1" applyProtection="1">
      <alignment horizontal="left" vertical="center" indent="1" shrinkToFit="1"/>
      <protection locked="0"/>
    </xf>
    <xf numFmtId="0" fontId="30" fillId="8" borderId="17" xfId="0" applyFont="1" applyFill="1" applyBorder="1" applyAlignment="1">
      <alignment horizontal="center" vertical="center"/>
    </xf>
    <xf numFmtId="0" fontId="8" fillId="8" borderId="17" xfId="0" applyFont="1" applyFill="1" applyBorder="1" applyAlignment="1" applyProtection="1">
      <alignment horizontal="center" vertical="center" shrinkToFit="1"/>
      <protection locked="0"/>
    </xf>
    <xf numFmtId="0" fontId="27" fillId="8" borderId="3" xfId="0" applyFont="1" applyFill="1" applyBorder="1" applyAlignment="1">
      <alignment horizontal="center" vertical="center" shrinkToFit="1"/>
    </xf>
    <xf numFmtId="0" fontId="27" fillId="8" borderId="0" xfId="0" applyFont="1" applyFill="1" applyAlignment="1">
      <alignment horizontal="center" vertical="center" shrinkToFit="1"/>
    </xf>
    <xf numFmtId="0" fontId="13" fillId="8" borderId="17" xfId="0" applyFont="1" applyFill="1" applyBorder="1" applyAlignment="1" applyProtection="1">
      <alignment horizontal="center" vertical="center" shrinkToFit="1"/>
      <protection locked="0"/>
    </xf>
    <xf numFmtId="0" fontId="33" fillId="8" borderId="59" xfId="0" applyFont="1" applyFill="1" applyBorder="1" applyAlignment="1">
      <alignment horizontal="center" vertical="top"/>
    </xf>
    <xf numFmtId="0" fontId="31" fillId="8" borderId="54" xfId="0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center" vertical="center"/>
    </xf>
    <xf numFmtId="0" fontId="8" fillId="8" borderId="5" xfId="0" applyFont="1" applyFill="1" applyBorder="1" applyAlignment="1" applyProtection="1">
      <alignment horizontal="left" vertical="center" shrinkToFit="1"/>
      <protection locked="0"/>
    </xf>
    <xf numFmtId="1" fontId="12" fillId="0" borderId="4" xfId="0" applyNumberFormat="1" applyFont="1" applyBorder="1" applyAlignment="1">
      <alignment horizontal="center" vertical="center" wrapText="1" shrinkToFit="1"/>
    </xf>
    <xf numFmtId="0" fontId="12" fillId="0" borderId="5" xfId="0" applyFont="1" applyBorder="1" applyAlignment="1">
      <alignment horizontal="center" vertical="center" wrapText="1" shrinkToFit="1"/>
    </xf>
    <xf numFmtId="0" fontId="46" fillId="8" borderId="59" xfId="0" applyFont="1" applyFill="1" applyBorder="1" applyAlignment="1">
      <alignment horizontal="center" vertical="top"/>
    </xf>
    <xf numFmtId="0" fontId="8" fillId="0" borderId="24" xfId="0" applyFont="1" applyBorder="1" applyAlignment="1">
      <alignment horizontal="center" vertical="center"/>
    </xf>
    <xf numFmtId="177" fontId="8" fillId="0" borderId="16" xfId="0" applyNumberFormat="1" applyFont="1" applyBorder="1" applyAlignment="1">
      <alignment horizontal="center" vertical="center" wrapText="1"/>
    </xf>
    <xf numFmtId="0" fontId="71" fillId="8" borderId="0" xfId="2" applyFont="1" applyFill="1" applyAlignment="1">
      <alignment horizontal="right" vertical="center"/>
    </xf>
    <xf numFmtId="0" fontId="76" fillId="8" borderId="0" xfId="2" applyFont="1" applyFill="1" applyAlignment="1">
      <alignment horizontal="center" vertical="center"/>
    </xf>
    <xf numFmtId="0" fontId="13" fillId="8" borderId="0" xfId="2" applyFont="1" applyFill="1" applyAlignment="1">
      <alignment horizontal="center" vertical="center" wrapText="1"/>
    </xf>
    <xf numFmtId="0" fontId="10" fillId="8" borderId="0" xfId="2" applyFont="1" applyFill="1" applyAlignment="1">
      <alignment horizontal="center" vertical="center"/>
    </xf>
    <xf numFmtId="0" fontId="28" fillId="8" borderId="0" xfId="2" applyFont="1" applyFill="1" applyAlignment="1">
      <alignment horizontal="center" vertical="center"/>
    </xf>
    <xf numFmtId="0" fontId="72" fillId="8" borderId="0" xfId="2" applyFont="1" applyFill="1" applyAlignment="1">
      <alignment vertical="center" wrapText="1"/>
    </xf>
    <xf numFmtId="0" fontId="10" fillId="0" borderId="5" xfId="2" applyFont="1" applyBorder="1" applyAlignment="1">
      <alignment horizontal="center" vertical="center" wrapText="1"/>
    </xf>
    <xf numFmtId="0" fontId="10" fillId="0" borderId="5" xfId="2" applyFont="1" applyBorder="1" applyAlignment="1">
      <alignment horizontal="center" vertical="center"/>
    </xf>
    <xf numFmtId="0" fontId="10" fillId="0" borderId="5" xfId="2" applyFont="1" applyBorder="1">
      <alignment vertical="center"/>
    </xf>
    <xf numFmtId="0" fontId="9" fillId="12" borderId="5" xfId="2" applyFont="1" applyFill="1" applyBorder="1" applyAlignment="1">
      <alignment horizontal="center" vertical="center" shrinkToFit="1"/>
    </xf>
    <xf numFmtId="0" fontId="11" fillId="15" borderId="81" xfId="2" applyFont="1" applyFill="1" applyBorder="1" applyAlignment="1">
      <alignment horizontal="center" vertical="center" wrapText="1"/>
    </xf>
    <xf numFmtId="0" fontId="11" fillId="15" borderId="82" xfId="2" applyFont="1" applyFill="1" applyBorder="1" applyAlignment="1">
      <alignment horizontal="center" vertical="center" wrapText="1"/>
    </xf>
    <xf numFmtId="0" fontId="9" fillId="0" borderId="81" xfId="2" applyFont="1" applyBorder="1" applyAlignment="1">
      <alignment horizontal="center" vertical="center" wrapText="1"/>
    </xf>
    <xf numFmtId="0" fontId="9" fillId="0" borderId="82" xfId="2" applyFont="1" applyBorder="1" applyAlignment="1">
      <alignment horizontal="center" vertical="center" wrapText="1"/>
    </xf>
    <xf numFmtId="0" fontId="9" fillId="0" borderId="83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1" fillId="0" borderId="84" xfId="2" applyFont="1" applyBorder="1" applyAlignment="1">
      <alignment horizontal="center" vertical="center"/>
    </xf>
    <xf numFmtId="0" fontId="11" fillId="0" borderId="87" xfId="2" applyFont="1" applyBorder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1" fillId="0" borderId="74" xfId="2" applyFont="1" applyBorder="1" applyAlignment="1">
      <alignment horizontal="center" vertical="center"/>
    </xf>
    <xf numFmtId="0" fontId="11" fillId="15" borderId="85" xfId="2" applyFont="1" applyFill="1" applyBorder="1" applyAlignment="1">
      <alignment horizontal="center" vertical="center" wrapText="1"/>
    </xf>
    <xf numFmtId="0" fontId="11" fillId="15" borderId="66" xfId="2" applyFont="1" applyFill="1" applyBorder="1" applyAlignment="1">
      <alignment horizontal="center" vertical="center" wrapText="1"/>
    </xf>
    <xf numFmtId="0" fontId="11" fillId="15" borderId="4" xfId="2" applyFont="1" applyFill="1" applyBorder="1" applyAlignment="1">
      <alignment horizontal="center" vertical="center" wrapText="1"/>
    </xf>
    <xf numFmtId="0" fontId="11" fillId="15" borderId="5" xfId="2" applyFont="1" applyFill="1" applyBorder="1" applyAlignment="1">
      <alignment horizontal="center" vertical="center" wrapText="1"/>
    </xf>
    <xf numFmtId="0" fontId="46" fillId="8" borderId="3" xfId="2" applyFont="1" applyFill="1" applyBorder="1" applyAlignment="1">
      <alignment horizontal="center" vertical="center" wrapText="1"/>
    </xf>
    <xf numFmtId="0" fontId="46" fillId="8" borderId="3" xfId="2" applyFont="1" applyFill="1" applyBorder="1" applyAlignment="1">
      <alignment horizontal="center" vertical="center"/>
    </xf>
    <xf numFmtId="0" fontId="9" fillId="8" borderId="3" xfId="2" applyFont="1" applyFill="1" applyBorder="1" applyAlignment="1">
      <alignment horizontal="center" vertical="center" shrinkToFit="1"/>
    </xf>
    <xf numFmtId="0" fontId="73" fillId="8" borderId="5" xfId="2" applyFont="1" applyFill="1" applyBorder="1" applyAlignment="1">
      <alignment horizontal="center" vertical="center" wrapText="1"/>
    </xf>
    <xf numFmtId="0" fontId="73" fillId="8" borderId="5" xfId="2" applyFont="1" applyFill="1" applyBorder="1" applyAlignment="1">
      <alignment horizontal="center" vertical="center"/>
    </xf>
    <xf numFmtId="0" fontId="46" fillId="8" borderId="0" xfId="2" applyFont="1" applyFill="1">
      <alignment vertical="center"/>
    </xf>
    <xf numFmtId="0" fontId="9" fillId="8" borderId="0" xfId="2" applyFont="1" applyFill="1" applyAlignment="1">
      <alignment horizontal="left" vertical="center" indent="1" shrinkToFit="1"/>
    </xf>
    <xf numFmtId="0" fontId="46" fillId="8" borderId="0" xfId="2" applyFont="1" applyFill="1" applyAlignment="1">
      <alignment horizontal="center" vertical="center"/>
    </xf>
    <xf numFmtId="0" fontId="13" fillId="15" borderId="16" xfId="2" applyFont="1" applyFill="1" applyBorder="1" applyAlignment="1">
      <alignment horizontal="center" vertical="center" wrapText="1"/>
    </xf>
    <xf numFmtId="0" fontId="13" fillId="15" borderId="17" xfId="2" applyFont="1" applyFill="1" applyBorder="1" applyAlignment="1">
      <alignment horizontal="center" vertical="center" wrapText="1"/>
    </xf>
    <xf numFmtId="0" fontId="13" fillId="15" borderId="19" xfId="2" applyFont="1" applyFill="1" applyBorder="1" applyAlignment="1">
      <alignment horizontal="center" vertical="center" wrapText="1"/>
    </xf>
    <xf numFmtId="180" fontId="13" fillId="0" borderId="85" xfId="2" applyNumberFormat="1" applyFont="1" applyBorder="1" applyAlignment="1">
      <alignment horizontal="center" vertical="center" wrapText="1"/>
    </xf>
    <xf numFmtId="180" fontId="13" fillId="0" borderId="66" xfId="2" applyNumberFormat="1" applyFont="1" applyBorder="1" applyAlignment="1">
      <alignment horizontal="center" vertical="center" wrapText="1"/>
    </xf>
    <xf numFmtId="180" fontId="13" fillId="0" borderId="86" xfId="2" applyNumberFormat="1" applyFont="1" applyBorder="1" applyAlignment="1">
      <alignment horizontal="center" vertical="center" wrapText="1"/>
    </xf>
    <xf numFmtId="180" fontId="13" fillId="0" borderId="4" xfId="2" applyNumberFormat="1" applyFont="1" applyBorder="1" applyAlignment="1">
      <alignment horizontal="center" vertical="center" wrapText="1"/>
    </xf>
    <xf numFmtId="180" fontId="13" fillId="0" borderId="5" xfId="2" applyNumberFormat="1" applyFont="1" applyBorder="1" applyAlignment="1">
      <alignment horizontal="center" vertical="center" wrapText="1"/>
    </xf>
    <xf numFmtId="180" fontId="13" fillId="0" borderId="6" xfId="2" applyNumberFormat="1" applyFont="1" applyBorder="1" applyAlignment="1">
      <alignment horizontal="center" vertical="center" wrapText="1"/>
    </xf>
    <xf numFmtId="0" fontId="11" fillId="15" borderId="16" xfId="2" applyFont="1" applyFill="1" applyBorder="1" applyAlignment="1">
      <alignment horizontal="center" vertical="center"/>
    </xf>
    <xf numFmtId="0" fontId="11" fillId="15" borderId="17" xfId="2" applyFont="1" applyFill="1" applyBorder="1" applyAlignment="1">
      <alignment horizontal="center" vertical="center"/>
    </xf>
    <xf numFmtId="183" fontId="9" fillId="0" borderId="16" xfId="2" applyNumberFormat="1" applyFont="1" applyBorder="1" applyAlignment="1">
      <alignment horizontal="center" vertical="center"/>
    </xf>
    <xf numFmtId="183" fontId="9" fillId="0" borderId="17" xfId="2" applyNumberFormat="1" applyFont="1" applyBorder="1" applyAlignment="1">
      <alignment horizontal="center" vertical="center"/>
    </xf>
    <xf numFmtId="183" fontId="28" fillId="0" borderId="17" xfId="2" applyNumberFormat="1" applyFont="1" applyBorder="1">
      <alignment vertical="center"/>
    </xf>
    <xf numFmtId="183" fontId="28" fillId="0" borderId="19" xfId="2" applyNumberFormat="1" applyFont="1" applyBorder="1">
      <alignment vertical="center"/>
    </xf>
    <xf numFmtId="0" fontId="13" fillId="15" borderId="88" xfId="2" applyFont="1" applyFill="1" applyBorder="1" applyAlignment="1">
      <alignment horizontal="center" vertical="center"/>
    </xf>
    <xf numFmtId="0" fontId="13" fillId="15" borderId="14" xfId="2" applyFont="1" applyFill="1" applyBorder="1" applyAlignment="1">
      <alignment horizontal="center" vertical="center"/>
    </xf>
    <xf numFmtId="0" fontId="13" fillId="15" borderId="15" xfId="2" applyFont="1" applyFill="1" applyBorder="1" applyAlignment="1">
      <alignment horizontal="center" vertical="center"/>
    </xf>
    <xf numFmtId="1" fontId="9" fillId="0" borderId="16" xfId="2" applyNumberFormat="1" applyFont="1" applyBorder="1" applyAlignment="1">
      <alignment horizontal="center" vertical="center"/>
    </xf>
    <xf numFmtId="1" fontId="9" fillId="0" borderId="17" xfId="2" applyNumberFormat="1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45" xfId="2" applyFont="1" applyBorder="1" applyAlignment="1">
      <alignment horizontal="center" vertical="center"/>
    </xf>
    <xf numFmtId="0" fontId="9" fillId="0" borderId="89" xfId="2" applyFont="1" applyBorder="1" applyAlignment="1">
      <alignment horizontal="center" vertical="center" wrapText="1"/>
    </xf>
    <xf numFmtId="0" fontId="9" fillId="0" borderId="84" xfId="2" applyFont="1" applyBorder="1" applyAlignment="1">
      <alignment horizontal="center" vertical="center"/>
    </xf>
    <xf numFmtId="184" fontId="9" fillId="12" borderId="16" xfId="2" applyNumberFormat="1" applyFont="1" applyFill="1" applyBorder="1" applyAlignment="1" applyProtection="1">
      <alignment horizontal="center" vertical="center" shrinkToFit="1"/>
      <protection locked="0"/>
    </xf>
    <xf numFmtId="184" fontId="9" fillId="12" borderId="17" xfId="2" applyNumberFormat="1" applyFont="1" applyFill="1" applyBorder="1" applyAlignment="1" applyProtection="1">
      <alignment horizontal="center" vertical="center" shrinkToFit="1"/>
      <protection locked="0"/>
    </xf>
    <xf numFmtId="0" fontId="9" fillId="0" borderId="17" xfId="2" applyFont="1" applyBorder="1" applyAlignment="1">
      <alignment horizontal="center" vertical="center"/>
    </xf>
    <xf numFmtId="184" fontId="9" fillId="12" borderId="19" xfId="2" applyNumberFormat="1" applyFont="1" applyFill="1" applyBorder="1" applyAlignment="1" applyProtection="1">
      <alignment horizontal="center" vertical="center" shrinkToFit="1"/>
      <protection locked="0"/>
    </xf>
    <xf numFmtId="0" fontId="9" fillId="0" borderId="2" xfId="2" applyFont="1" applyBorder="1" applyAlignment="1">
      <alignment horizontal="center" vertical="center"/>
    </xf>
    <xf numFmtId="0" fontId="63" fillId="8" borderId="0" xfId="2" applyFont="1" applyFill="1" applyAlignment="1">
      <alignment horizontal="left" vertical="center" wrapText="1"/>
    </xf>
    <xf numFmtId="0" fontId="9" fillId="0" borderId="90" xfId="2" applyFont="1" applyBorder="1" applyAlignment="1">
      <alignment horizontal="center" vertical="center" wrapText="1"/>
    </xf>
    <xf numFmtId="0" fontId="9" fillId="0" borderId="25" xfId="2" applyFont="1" applyBorder="1" applyAlignment="1">
      <alignment horizontal="center" vertical="center"/>
    </xf>
    <xf numFmtId="0" fontId="9" fillId="0" borderId="23" xfId="2" applyFont="1" applyBorder="1" applyAlignment="1">
      <alignment horizontal="center" vertical="center"/>
    </xf>
    <xf numFmtId="184" fontId="9" fillId="12" borderId="22" xfId="2" applyNumberFormat="1" applyFont="1" applyFill="1" applyBorder="1" applyAlignment="1" applyProtection="1">
      <alignment horizontal="center" vertical="center" shrinkToFit="1"/>
      <protection locked="0"/>
    </xf>
    <xf numFmtId="184" fontId="9" fillId="12" borderId="25" xfId="2" applyNumberFormat="1" applyFont="1" applyFill="1" applyBorder="1" applyAlignment="1" applyProtection="1">
      <alignment horizontal="center" vertical="center" shrinkToFit="1"/>
      <protection locked="0"/>
    </xf>
    <xf numFmtId="0" fontId="9" fillId="0" borderId="16" xfId="2" applyFont="1" applyBorder="1" applyAlignment="1">
      <alignment horizontal="center" vertical="center"/>
    </xf>
    <xf numFmtId="0" fontId="9" fillId="0" borderId="19" xfId="2" applyFont="1" applyBorder="1" applyAlignment="1">
      <alignment horizontal="center" vertical="center"/>
    </xf>
    <xf numFmtId="0" fontId="10" fillId="8" borderId="0" xfId="2" applyFont="1" applyFill="1" applyAlignment="1">
      <alignment horizontal="left" vertical="center" wrapText="1"/>
    </xf>
    <xf numFmtId="0" fontId="14" fillId="8" borderId="0" xfId="2" applyFont="1" applyFill="1" applyAlignment="1">
      <alignment horizontal="left" vertical="center" wrapText="1"/>
    </xf>
    <xf numFmtId="0" fontId="11" fillId="8" borderId="16" xfId="2" applyFont="1" applyFill="1" applyBorder="1" applyAlignment="1">
      <alignment horizontal="center" vertical="center"/>
    </xf>
    <xf numFmtId="0" fontId="11" fillId="8" borderId="17" xfId="2" applyFont="1" applyFill="1" applyBorder="1" applyAlignment="1">
      <alignment horizontal="center" vertical="center"/>
    </xf>
    <xf numFmtId="0" fontId="11" fillId="8" borderId="19" xfId="2" applyFont="1" applyFill="1" applyBorder="1" applyAlignment="1">
      <alignment horizontal="center" vertical="center"/>
    </xf>
    <xf numFmtId="0" fontId="11" fillId="8" borderId="0" xfId="2" applyFont="1" applyFill="1" applyAlignment="1">
      <alignment horizontal="left" vertical="center" wrapText="1"/>
    </xf>
    <xf numFmtId="0" fontId="29" fillId="8" borderId="44" xfId="2" applyFont="1" applyFill="1" applyBorder="1" applyAlignment="1">
      <alignment horizontal="center" vertical="center"/>
    </xf>
    <xf numFmtId="0" fontId="29" fillId="8" borderId="26" xfId="2" applyFont="1" applyFill="1" applyBorder="1" applyAlignment="1">
      <alignment horizontal="center" vertical="center"/>
    </xf>
    <xf numFmtId="0" fontId="29" fillId="8" borderId="27" xfId="2" applyFont="1" applyFill="1" applyBorder="1" applyAlignment="1">
      <alignment horizontal="center" vertical="center"/>
    </xf>
    <xf numFmtId="0" fontId="11" fillId="15" borderId="2" xfId="2" applyFont="1" applyFill="1" applyBorder="1" applyAlignment="1">
      <alignment horizontal="center" vertical="center" wrapText="1"/>
    </xf>
    <xf numFmtId="0" fontId="11" fillId="15" borderId="3" xfId="2" applyFont="1" applyFill="1" applyBorder="1" applyAlignment="1">
      <alignment horizontal="center" vertical="center" wrapText="1"/>
    </xf>
    <xf numFmtId="0" fontId="11" fillId="15" borderId="84" xfId="2" applyFont="1" applyFill="1" applyBorder="1" applyAlignment="1">
      <alignment horizontal="center" vertical="center" wrapText="1"/>
    </xf>
    <xf numFmtId="0" fontId="11" fillId="15" borderId="6" xfId="2" applyFont="1" applyFill="1" applyBorder="1" applyAlignment="1">
      <alignment horizontal="center" vertical="center" wrapText="1"/>
    </xf>
    <xf numFmtId="0" fontId="11" fillId="15" borderId="87" xfId="2" applyFont="1" applyFill="1" applyBorder="1" applyAlignment="1">
      <alignment horizontal="center" vertical="center" wrapText="1"/>
    </xf>
    <xf numFmtId="0" fontId="11" fillId="15" borderId="0" xfId="2" applyFont="1" applyFill="1" applyAlignment="1">
      <alignment horizontal="center" vertical="center" wrapText="1"/>
    </xf>
    <xf numFmtId="0" fontId="11" fillId="15" borderId="74" xfId="2" applyFont="1" applyFill="1" applyBorder="1" applyAlignment="1">
      <alignment horizontal="center" vertical="center" wrapText="1"/>
    </xf>
    <xf numFmtId="0" fontId="39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9" fillId="0" borderId="18" xfId="2" applyFont="1" applyBorder="1" applyAlignment="1">
      <alignment horizontal="center" vertical="center"/>
    </xf>
    <xf numFmtId="0" fontId="39" fillId="0" borderId="91" xfId="2" applyFont="1" applyBorder="1" applyAlignment="1">
      <alignment horizontal="center" vertical="center"/>
    </xf>
    <xf numFmtId="0" fontId="39" fillId="0" borderId="92" xfId="2" applyFont="1" applyBorder="1" applyAlignment="1">
      <alignment horizontal="center" vertical="center"/>
    </xf>
    <xf numFmtId="0" fontId="12" fillId="0" borderId="90" xfId="2" applyFont="1" applyBorder="1" applyAlignment="1">
      <alignment horizontal="center" vertical="center"/>
    </xf>
    <xf numFmtId="0" fontId="12" fillId="0" borderId="25" xfId="2" applyFont="1" applyBorder="1" applyAlignment="1">
      <alignment horizontal="center" vertical="center"/>
    </xf>
    <xf numFmtId="0" fontId="12" fillId="0" borderId="23" xfId="2" applyFont="1" applyBorder="1" applyAlignment="1">
      <alignment horizontal="center" vertical="center"/>
    </xf>
    <xf numFmtId="1" fontId="77" fillId="0" borderId="22" xfId="2" applyNumberFormat="1" applyFont="1" applyBorder="1" applyAlignment="1">
      <alignment horizontal="center" vertical="center"/>
    </xf>
    <xf numFmtId="1" fontId="77" fillId="0" borderId="25" xfId="2" applyNumberFormat="1" applyFont="1" applyBorder="1" applyAlignment="1">
      <alignment horizontal="center" vertical="center"/>
    </xf>
    <xf numFmtId="1" fontId="13" fillId="0" borderId="25" xfId="2" applyNumberFormat="1" applyFont="1" applyBorder="1" applyAlignment="1">
      <alignment horizontal="center" vertical="center"/>
    </xf>
    <xf numFmtId="0" fontId="9" fillId="0" borderId="28" xfId="2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5" xfId="0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Protection="1">
      <alignment vertical="center"/>
      <protection locked="0"/>
    </xf>
    <xf numFmtId="0" fontId="21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40" fillId="8" borderId="69" xfId="1" applyFont="1" applyFill="1" applyBorder="1" applyAlignment="1">
      <alignment horizontal="left" vertical="center" indent="2" shrinkToFit="1"/>
    </xf>
    <xf numFmtId="0" fontId="40" fillId="8" borderId="0" xfId="1" applyFont="1" applyFill="1" applyAlignment="1">
      <alignment horizontal="left" vertical="center" indent="2" shrinkToFit="1"/>
    </xf>
    <xf numFmtId="0" fontId="28" fillId="8" borderId="0" xfId="1" applyFont="1" applyFill="1" applyAlignment="1">
      <alignment horizontal="right" vertical="center" indent="1"/>
    </xf>
    <xf numFmtId="0" fontId="28" fillId="8" borderId="70" xfId="1" applyFont="1" applyFill="1" applyBorder="1" applyAlignment="1">
      <alignment horizontal="right" vertical="center" indent="1"/>
    </xf>
    <xf numFmtId="0" fontId="28" fillId="8" borderId="0" xfId="1" applyFont="1" applyFill="1" applyAlignment="1">
      <alignment horizontal="left" vertical="center" wrapText="1"/>
    </xf>
    <xf numFmtId="0" fontId="28" fillId="8" borderId="70" xfId="1" applyFont="1" applyFill="1" applyBorder="1" applyAlignment="1">
      <alignment horizontal="left" vertical="center" wrapText="1"/>
    </xf>
    <xf numFmtId="0" fontId="41" fillId="8" borderId="69" xfId="1" applyFont="1" applyFill="1" applyBorder="1" applyAlignment="1">
      <alignment horizontal="left" vertical="center" indent="2" shrinkToFit="1"/>
    </xf>
    <xf numFmtId="0" fontId="41" fillId="8" borderId="0" xfId="1" applyFont="1" applyFill="1" applyAlignment="1">
      <alignment horizontal="left" vertical="center" indent="2" shrinkToFit="1"/>
    </xf>
    <xf numFmtId="0" fontId="20" fillId="8" borderId="69" xfId="1" applyFont="1" applyFill="1" applyBorder="1" applyAlignment="1">
      <alignment horizontal="left" vertical="center" indent="4" shrinkToFit="1"/>
    </xf>
    <xf numFmtId="0" fontId="20" fillId="8" borderId="0" xfId="1" applyFont="1" applyFill="1" applyAlignment="1">
      <alignment horizontal="left" vertical="center" indent="4" shrinkToFit="1"/>
    </xf>
    <xf numFmtId="0" fontId="20" fillId="8" borderId="69" xfId="1" applyFont="1" applyFill="1" applyBorder="1" applyAlignment="1">
      <alignment horizontal="center" vertical="top" shrinkToFit="1"/>
    </xf>
    <xf numFmtId="0" fontId="20" fillId="8" borderId="0" xfId="1" applyFont="1" applyFill="1" applyAlignment="1">
      <alignment horizontal="center" vertical="top" shrinkToFit="1"/>
    </xf>
    <xf numFmtId="0" fontId="13" fillId="8" borderId="0" xfId="1" applyFont="1" applyFill="1" applyAlignment="1">
      <alignment horizontal="center" vertical="center"/>
    </xf>
    <xf numFmtId="0" fontId="9" fillId="8" borderId="0" xfId="1" applyFont="1" applyFill="1" applyAlignment="1">
      <alignment horizontal="left" vertical="center"/>
    </xf>
    <xf numFmtId="0" fontId="9" fillId="8" borderId="0" xfId="1" applyFont="1" applyFill="1" applyAlignment="1">
      <alignment horizontal="center" vertical="center"/>
    </xf>
    <xf numFmtId="0" fontId="9" fillId="8" borderId="5" xfId="1" applyFont="1" applyFill="1" applyBorder="1" applyAlignment="1">
      <alignment horizontal="center" vertical="center"/>
    </xf>
    <xf numFmtId="180" fontId="13" fillId="8" borderId="5" xfId="1" applyNumberFormat="1" applyFont="1" applyFill="1" applyBorder="1" applyAlignment="1">
      <alignment horizontal="center" vertical="center"/>
    </xf>
    <xf numFmtId="0" fontId="9" fillId="11" borderId="93" xfId="2" applyFont="1" applyFill="1" applyBorder="1" applyAlignment="1">
      <alignment horizontal="center" vertical="top" wrapText="1"/>
    </xf>
    <xf numFmtId="0" fontId="9" fillId="11" borderId="97" xfId="2" applyFont="1" applyFill="1" applyBorder="1" applyAlignment="1">
      <alignment horizontal="center" vertical="top" wrapText="1"/>
    </xf>
    <xf numFmtId="0" fontId="1" fillId="0" borderId="97" xfId="2" applyBorder="1" applyAlignment="1">
      <alignment horizontal="center" vertical="center"/>
    </xf>
    <xf numFmtId="0" fontId="1" fillId="0" borderId="118" xfId="2" applyBorder="1" applyAlignment="1">
      <alignment horizontal="center" vertical="center"/>
    </xf>
    <xf numFmtId="0" fontId="11" fillId="13" borderId="94" xfId="2" applyFont="1" applyFill="1" applyBorder="1" applyAlignment="1">
      <alignment horizontal="center" vertical="center"/>
    </xf>
    <xf numFmtId="0" fontId="11" fillId="13" borderId="95" xfId="2" applyFont="1" applyFill="1" applyBorder="1" applyAlignment="1">
      <alignment horizontal="center" vertical="center"/>
    </xf>
    <xf numFmtId="0" fontId="11" fillId="13" borderId="96" xfId="2" applyFont="1" applyFill="1" applyBorder="1" applyAlignment="1">
      <alignment horizontal="center" vertical="center"/>
    </xf>
    <xf numFmtId="0" fontId="11" fillId="3" borderId="94" xfId="2" applyFont="1" applyFill="1" applyBorder="1" applyAlignment="1">
      <alignment horizontal="center" vertical="center"/>
    </xf>
    <xf numFmtId="0" fontId="11" fillId="3" borderId="95" xfId="2" applyFont="1" applyFill="1" applyBorder="1" applyAlignment="1">
      <alignment horizontal="center" vertical="center"/>
    </xf>
    <xf numFmtId="0" fontId="11" fillId="3" borderId="96" xfId="2" applyFont="1" applyFill="1" applyBorder="1" applyAlignment="1">
      <alignment horizontal="center" vertical="center"/>
    </xf>
    <xf numFmtId="185" fontId="28" fillId="0" borderId="108" xfId="2" applyNumberFormat="1" applyFont="1" applyBorder="1" applyAlignment="1">
      <alignment horizontal="center" vertical="center"/>
    </xf>
    <xf numFmtId="185" fontId="28" fillId="0" borderId="111" xfId="2" applyNumberFormat="1" applyFont="1" applyBorder="1" applyAlignment="1">
      <alignment horizontal="center" vertical="center"/>
    </xf>
  </cellXfs>
  <cellStyles count="3">
    <cellStyle name="標準" xfId="0" builtinId="0"/>
    <cellStyle name="標準 2" xfId="1" xr:uid="{C6CC901D-355C-448D-8E7F-76A85CF6F6D0}"/>
    <cellStyle name="標準 3" xfId="2" xr:uid="{494A1206-9AF4-443C-BEA7-66DC80D92B21}"/>
  </cellStyles>
  <dxfs count="36">
    <dxf>
      <font>
        <color rgb="FFFF0000"/>
      </font>
    </dxf>
    <dxf>
      <font>
        <color rgb="FFFF0000"/>
      </font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rgb="FFFFCCFF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theme="0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 patternType="none">
          <bgColor auto="1"/>
        </patternFill>
      </fill>
    </dxf>
    <dxf>
      <fill>
        <patternFill>
          <bgColor rgb="FFCCFFCC"/>
        </patternFill>
      </fill>
    </dxf>
    <dxf>
      <font>
        <b/>
        <i val="0"/>
        <color rgb="FFFF0000"/>
      </font>
    </dxf>
    <dxf>
      <fill>
        <patternFill>
          <bgColor rgb="FFCCFFCC"/>
        </patternFill>
      </fill>
    </dxf>
    <dxf>
      <font>
        <b/>
        <i val="0"/>
        <color theme="0"/>
      </font>
      <fill>
        <patternFill>
          <bgColor theme="1" tint="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CCFF"/>
        </patternFill>
      </fill>
    </dxf>
    <dxf>
      <fill>
        <patternFill>
          <bgColor theme="0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 patternType="none">
          <bgColor auto="1"/>
        </patternFill>
      </fill>
    </dxf>
    <dxf>
      <fill>
        <patternFill>
          <bgColor rgb="FFCCFFCC"/>
        </patternFill>
      </fill>
    </dxf>
    <dxf>
      <font>
        <b/>
        <i val="0"/>
        <color rgb="FFFF0000"/>
      </font>
    </dxf>
    <dxf>
      <fill>
        <patternFill>
          <bgColor rgb="FFCCFFCC"/>
        </patternFill>
      </fill>
    </dxf>
    <dxf>
      <font>
        <b/>
        <i val="0"/>
        <color theme="0"/>
      </font>
      <fill>
        <patternFill>
          <bgColor theme="1" tint="0.14996795556505021"/>
        </patternFill>
      </fill>
    </dxf>
    <dxf>
      <fill>
        <patternFill>
          <bgColor theme="0" tint="-0.14996795556505021"/>
        </patternFill>
      </fill>
    </dxf>
    <dxf>
      <fill>
        <patternFill patternType="mediumGray"/>
      </fill>
    </dxf>
  </dxfs>
  <tableStyles count="0" defaultTableStyle="TableStyleMedium2" defaultPivotStyle="PivotStyleLight16"/>
  <colors>
    <mruColors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438150</xdr:colOff>
      <xdr:row>5</xdr:row>
      <xdr:rowOff>213360</xdr:rowOff>
    </xdr:from>
    <xdr:to>
      <xdr:col>22</xdr:col>
      <xdr:colOff>188173</xdr:colOff>
      <xdr:row>9</xdr:row>
      <xdr:rowOff>305648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D6D6C88-7C3A-4ED2-8FD7-C7B0D98FF4AA}"/>
            </a:ext>
          </a:extLst>
        </xdr:cNvPr>
        <xdr:cNvSpPr>
          <a:spLocks noChangeAspect="1" noChangeArrowheads="1"/>
        </xdr:cNvSpPr>
      </xdr:nvSpPr>
      <xdr:spPr bwMode="auto">
        <a:xfrm>
          <a:off x="6578600" y="1426210"/>
          <a:ext cx="994623" cy="1336888"/>
        </a:xfrm>
        <a:prstGeom prst="rect">
          <a:avLst/>
        </a:prstGeom>
        <a:noFill/>
        <a:ln w="19050" cap="rnd">
          <a:solidFill>
            <a:sysClr val="windowText" lastClr="000000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100"/>
            </a:lnSpc>
            <a:defRPr sz="1000"/>
          </a:pPr>
          <a:endParaRPr lang="ja-JP" altLang="en-US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顔写真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</a:t>
          </a: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タテ30×ﾖｺ24mm</a:t>
          </a:r>
        </a:p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を糊付け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（裏面に氏名記入）　　　　　　　　　　</a:t>
          </a:r>
        </a:p>
        <a:p>
          <a:pPr algn="ctr" rtl="0"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9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</xdr:col>
      <xdr:colOff>238125</xdr:colOff>
      <xdr:row>25</xdr:row>
      <xdr:rowOff>178593</xdr:rowOff>
    </xdr:from>
    <xdr:to>
      <xdr:col>12</xdr:col>
      <xdr:colOff>309563</xdr:colOff>
      <xdr:row>25</xdr:row>
      <xdr:rowOff>379677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F932A5-2DF0-4A23-B84C-78CA10A9AE94}"/>
            </a:ext>
          </a:extLst>
        </xdr:cNvPr>
        <xdr:cNvSpPr txBox="1"/>
      </xdr:nvSpPr>
      <xdr:spPr>
        <a:xfrm>
          <a:off x="2182813" y="6627812"/>
          <a:ext cx="1143000" cy="201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明朝" panose="02020600040205080304" pitchFamily="18" charset="-128"/>
              <a:ea typeface="ＭＳ Ｐ明朝" panose="02020600040205080304" pitchFamily="18" charset="-128"/>
            </a:rPr>
            <a:t>「経歴証明書」より</a:t>
          </a:r>
        </a:p>
      </xdr:txBody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67</xdr:col>
      <xdr:colOff>304800</xdr:colOff>
      <xdr:row>43</xdr:row>
      <xdr:rowOff>47625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5CBD609-F460-FC8E-286C-C662327A8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0" y="0"/>
          <a:ext cx="7645400" cy="12290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438150</xdr:colOff>
      <xdr:row>5</xdr:row>
      <xdr:rowOff>213360</xdr:rowOff>
    </xdr:from>
    <xdr:to>
      <xdr:col>14</xdr:col>
      <xdr:colOff>188173</xdr:colOff>
      <xdr:row>9</xdr:row>
      <xdr:rowOff>305648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D252A77B-2A89-4131-A078-8AC8C905E5D2}"/>
            </a:ext>
          </a:extLst>
        </xdr:cNvPr>
        <xdr:cNvSpPr>
          <a:spLocks noChangeAspect="1" noChangeArrowheads="1"/>
        </xdr:cNvSpPr>
      </xdr:nvSpPr>
      <xdr:spPr bwMode="auto">
        <a:xfrm>
          <a:off x="7477125" y="1423035"/>
          <a:ext cx="1112098" cy="1321013"/>
        </a:xfrm>
        <a:prstGeom prst="rect">
          <a:avLst/>
        </a:prstGeom>
        <a:noFill/>
        <a:ln w="19050" cap="rnd">
          <a:solidFill>
            <a:sysClr val="windowText" lastClr="000000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100"/>
            </a:lnSpc>
            <a:defRPr sz="1000"/>
          </a:pPr>
          <a:endParaRPr lang="ja-JP" altLang="en-US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顔写真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</a:t>
          </a: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タテ30×ﾖｺ24mm</a:t>
          </a:r>
        </a:p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を糊付け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（裏面に氏名記入）　　　　　　　　　　</a:t>
          </a:r>
        </a:p>
        <a:p>
          <a:pPr algn="ctr" rtl="0"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9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</xdr:col>
      <xdr:colOff>30480</xdr:colOff>
      <xdr:row>0</xdr:row>
      <xdr:rowOff>45720</xdr:rowOff>
    </xdr:from>
    <xdr:to>
      <xdr:col>15</xdr:col>
      <xdr:colOff>0</xdr:colOff>
      <xdr:row>4</xdr:row>
      <xdr:rowOff>15240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E69B792-5550-400E-B825-E1A39D0A93CE}"/>
            </a:ext>
          </a:extLst>
        </xdr:cNvPr>
        <xdr:cNvSpPr txBox="1"/>
      </xdr:nvSpPr>
      <xdr:spPr>
        <a:xfrm>
          <a:off x="369147" y="45720"/>
          <a:ext cx="8171603" cy="964353"/>
        </a:xfrm>
        <a:prstGeom prst="rect">
          <a:avLst/>
        </a:prstGeom>
        <a:ln/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>
            <a:lnSpc>
              <a:spcPts val="1700"/>
            </a:lnSpc>
          </a:pPr>
          <a:r>
            <a:rPr kumimoji="1" lang="ja-JP" altLang="en-US" sz="1200" b="1">
              <a:latin typeface="+mn-ea"/>
              <a:ea typeface="+mn-ea"/>
            </a:rPr>
            <a:t>・画面上部に「保護ビュー」のメッセージ（黄色帯）が表示されている場合は「編集を有効にする</a:t>
          </a:r>
          <a:r>
            <a:rPr kumimoji="1" lang="en-US" altLang="ja-JP" sz="1200" b="1">
              <a:latin typeface="+mn-ea"/>
              <a:ea typeface="+mn-ea"/>
            </a:rPr>
            <a:t>(E)</a:t>
          </a:r>
          <a:r>
            <a:rPr kumimoji="1" lang="ja-JP" altLang="en-US" sz="1200" b="1">
              <a:latin typeface="+mn-ea"/>
              <a:ea typeface="+mn-ea"/>
            </a:rPr>
            <a:t>」</a:t>
          </a:r>
        </a:p>
        <a:p>
          <a:pPr>
            <a:lnSpc>
              <a:spcPts val="1700"/>
            </a:lnSpc>
          </a:pPr>
          <a:r>
            <a:rPr kumimoji="1" lang="ja-JP" altLang="en-US" sz="1200" b="1">
              <a:latin typeface="+mn-ea"/>
              <a:ea typeface="+mn-ea"/>
            </a:rPr>
            <a:t>　ボタンをクリックしてください</a:t>
          </a:r>
          <a:r>
            <a:rPr kumimoji="1" lang="ja-JP" altLang="en-US" sz="1100" b="1">
              <a:latin typeface="+mn-ea"/>
              <a:ea typeface="+mn-ea"/>
            </a:rPr>
            <a:t>（この操作により、</a:t>
          </a:r>
          <a:r>
            <a:rPr kumimoji="1" lang="en-US" altLang="ja-JP" sz="1100" b="1">
              <a:latin typeface="+mn-ea"/>
              <a:ea typeface="+mn-ea"/>
            </a:rPr>
            <a:t>Excel</a:t>
          </a:r>
          <a:r>
            <a:rPr kumimoji="1" lang="ja-JP" altLang="en-US" sz="1100" b="1">
              <a:latin typeface="+mn-ea"/>
              <a:ea typeface="+mn-ea"/>
            </a:rPr>
            <a:t>への入力が可能となります）</a:t>
          </a:r>
        </a:p>
        <a:p>
          <a:pPr>
            <a:lnSpc>
              <a:spcPts val="1600"/>
            </a:lnSpc>
          </a:pPr>
          <a:r>
            <a:rPr kumimoji="1" lang="ja-JP" altLang="en-US" sz="1200" b="1">
              <a:latin typeface="+mn-ea"/>
              <a:ea typeface="+mn-ea"/>
            </a:rPr>
            <a:t>・入力箇所を分かりやすくするため、網掛け（薄緑色）の設定をしています。</a:t>
          </a:r>
        </a:p>
        <a:p>
          <a:pPr>
            <a:lnSpc>
              <a:spcPts val="1600"/>
            </a:lnSpc>
          </a:pPr>
          <a:r>
            <a:rPr kumimoji="1" lang="ja-JP" altLang="en-US" sz="1200" b="1">
              <a:latin typeface="+mn-ea"/>
              <a:ea typeface="+mn-ea"/>
            </a:rPr>
            <a:t>・入力後も、確認メッセージ（赤色）が表示されている場合、再度、入力内容をご確認ください。</a:t>
          </a:r>
        </a:p>
        <a:p>
          <a:pPr>
            <a:lnSpc>
              <a:spcPts val="1600"/>
            </a:lnSpc>
          </a:pPr>
          <a:r>
            <a:rPr kumimoji="1" lang="ja-JP" altLang="en-US" sz="1400" b="0">
              <a:latin typeface="+mn-ea"/>
              <a:ea typeface="+mn-ea"/>
            </a:rPr>
            <a:t>　</a:t>
          </a:r>
        </a:p>
      </xdr:txBody>
    </xdr:sp>
    <xdr:clientData/>
  </xdr:twoCellAnchor>
  <xdr:twoCellAnchor>
    <xdr:from>
      <xdr:col>16</xdr:col>
      <xdr:colOff>15240</xdr:colOff>
      <xdr:row>0</xdr:row>
      <xdr:rowOff>76200</xdr:rowOff>
    </xdr:from>
    <xdr:to>
      <xdr:col>21</xdr:col>
      <xdr:colOff>0</xdr:colOff>
      <xdr:row>9</xdr:row>
      <xdr:rowOff>274320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A463CDD2-1CD7-43A7-B350-AFBC11CA0A96}"/>
            </a:ext>
          </a:extLst>
        </xdr:cNvPr>
        <xdr:cNvSpPr txBox="1"/>
      </xdr:nvSpPr>
      <xdr:spPr>
        <a:xfrm>
          <a:off x="8084820" y="76200"/>
          <a:ext cx="2324100" cy="2659380"/>
        </a:xfrm>
        <a:prstGeom prst="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【</a:t>
          </a:r>
          <a:r>
            <a:rPr kumimoji="1" lang="ja-JP" altLang="en-US" sz="1100" b="1"/>
            <a:t>シートの保護について</a:t>
          </a:r>
          <a:r>
            <a:rPr kumimoji="1" lang="en-US" altLang="ja-JP" sz="1100" b="1"/>
            <a:t>】</a:t>
          </a:r>
          <a:endParaRPr kumimoji="1" lang="ja-JP" altLang="en-US" sz="1100" b="1"/>
        </a:p>
        <a:p>
          <a:r>
            <a:rPr kumimoji="1" lang="ja-JP" altLang="en-US" sz="1100"/>
            <a:t>このシートには関数を設定しているため、「保護」をかけています。</a:t>
          </a:r>
        </a:p>
        <a:p>
          <a:r>
            <a:rPr kumimoji="1" lang="ja-JP" altLang="en-US" sz="1000"/>
            <a:t>（保護を外す必要が生じた場合は、画面上部「校閲」タブの「シートの保護」をクリックすることにより保護解除は可能ですが、その場合、行・列の挿入・削除、関数の削除などを行なわないようご注意ください）</a:t>
          </a:r>
        </a:p>
        <a:p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161713</xdr:colOff>
          <xdr:row>4</xdr:row>
          <xdr:rowOff>5080</xdr:rowOff>
        </xdr:from>
        <xdr:to>
          <xdr:col>59</xdr:col>
          <xdr:colOff>725593</xdr:colOff>
          <xdr:row>38</xdr:row>
          <xdr:rowOff>173989</xdr:rowOff>
        </xdr:to>
        <xdr:pic>
          <xdr:nvPicPr>
            <xdr:cNvPr id="9" name="図 8">
              <a:extLst>
                <a:ext uri="{FF2B5EF4-FFF2-40B4-BE49-F238E27FC236}">
                  <a16:creationId xmlns:a16="http://schemas.microsoft.com/office/drawing/2014/main" id="{143A4F0D-82A7-43B0-9BBB-530EFDE2217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申込書類送り状!$B$2:$H$51" spid="_x0000_s235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193780" y="987213"/>
              <a:ext cx="6659880" cy="1170474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2</xdr:col>
      <xdr:colOff>889000</xdr:colOff>
      <xdr:row>25</xdr:row>
      <xdr:rowOff>306917</xdr:rowOff>
    </xdr:from>
    <xdr:to>
      <xdr:col>3</xdr:col>
      <xdr:colOff>1026583</xdr:colOff>
      <xdr:row>25</xdr:row>
      <xdr:rowOff>508001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BA3AD27F-53D6-A11E-7552-E2CE416A4287}"/>
            </a:ext>
          </a:extLst>
        </xdr:cNvPr>
        <xdr:cNvSpPr txBox="1"/>
      </xdr:nvSpPr>
      <xdr:spPr>
        <a:xfrm>
          <a:off x="1820333" y="8022167"/>
          <a:ext cx="1143000" cy="201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明朝" panose="02020600040205080304" pitchFamily="18" charset="-128"/>
              <a:ea typeface="ＭＳ Ｐ明朝" panose="02020600040205080304" pitchFamily="18" charset="-128"/>
            </a:rPr>
            <a:t>「経歴証明書」より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110290</xdr:colOff>
      <xdr:row>10</xdr:row>
      <xdr:rowOff>320842</xdr:rowOff>
    </xdr:from>
    <xdr:to>
      <xdr:col>54</xdr:col>
      <xdr:colOff>60158</xdr:colOff>
      <xdr:row>12</xdr:row>
      <xdr:rowOff>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A58B0CA2-0F0D-4C73-ABBC-8B3CF4DFC534}"/>
            </a:ext>
          </a:extLst>
        </xdr:cNvPr>
        <xdr:cNvSpPr/>
      </xdr:nvSpPr>
      <xdr:spPr>
        <a:xfrm>
          <a:off x="6463465" y="1673392"/>
          <a:ext cx="568993" cy="441158"/>
        </a:xfrm>
        <a:prstGeom prst="ellipse">
          <a:avLst/>
        </a:prstGeom>
        <a:noFill/>
        <a:ln w="9525">
          <a:solidFill>
            <a:schemeClr val="bg1">
              <a:lumMod val="50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50</xdr:col>
      <xdr:colOff>100263</xdr:colOff>
      <xdr:row>36</xdr:row>
      <xdr:rowOff>50133</xdr:rowOff>
    </xdr:from>
    <xdr:to>
      <xdr:col>54</xdr:col>
      <xdr:colOff>70183</xdr:colOff>
      <xdr:row>36</xdr:row>
      <xdr:rowOff>401054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C2AF6098-D335-4B8A-B7CB-B415F37FE1EF}"/>
            </a:ext>
          </a:extLst>
        </xdr:cNvPr>
        <xdr:cNvSpPr/>
      </xdr:nvSpPr>
      <xdr:spPr>
        <a:xfrm>
          <a:off x="6577263" y="10632408"/>
          <a:ext cx="465220" cy="350921"/>
        </a:xfrm>
        <a:prstGeom prst="ellipse">
          <a:avLst/>
        </a:prstGeom>
        <a:noFill/>
        <a:ln w="9525">
          <a:solidFill>
            <a:schemeClr val="bg1">
              <a:lumMod val="50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63</xdr:col>
      <xdr:colOff>772027</xdr:colOff>
      <xdr:row>13</xdr:row>
      <xdr:rowOff>40104</xdr:rowOff>
    </xdr:from>
    <xdr:to>
      <xdr:col>71</xdr:col>
      <xdr:colOff>504798</xdr:colOff>
      <xdr:row>29</xdr:row>
      <xdr:rowOff>451183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4786F12E-E624-487F-B1EE-5D1D9B120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0316" y="3358815"/>
          <a:ext cx="6129562" cy="64469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68580</xdr:colOff>
      <xdr:row>10</xdr:row>
      <xdr:rowOff>22860</xdr:rowOff>
    </xdr:from>
    <xdr:to>
      <xdr:col>7</xdr:col>
      <xdr:colOff>533400</xdr:colOff>
      <xdr:row>10</xdr:row>
      <xdr:rowOff>419100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F1B4591D-EB0F-4BB0-9629-30E66AC09D58}"/>
            </a:ext>
          </a:extLst>
        </xdr:cNvPr>
        <xdr:cNvSpPr/>
      </xdr:nvSpPr>
      <xdr:spPr>
        <a:xfrm>
          <a:off x="6941820" y="2468880"/>
          <a:ext cx="464820" cy="396240"/>
        </a:xfrm>
        <a:prstGeom prst="ellipse">
          <a:avLst/>
        </a:prstGeom>
        <a:noFill/>
        <a:ln w="9525">
          <a:solidFill>
            <a:schemeClr val="bg1">
              <a:lumMod val="65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CC968-7106-48DD-86EB-649EF638DC25}">
  <sheetPr codeName="Sheet4"/>
  <dimension ref="B2:E15"/>
  <sheetViews>
    <sheetView workbookViewId="0">
      <selection activeCell="D14" sqref="D14"/>
    </sheetView>
  </sheetViews>
  <sheetFormatPr defaultRowHeight="21" customHeight="1"/>
  <cols>
    <col min="2" max="2" width="6.625" customWidth="1"/>
    <col min="3" max="3" width="16.5" customWidth="1"/>
    <col min="4" max="4" width="36.5" customWidth="1"/>
    <col min="5" max="5" width="78.125" customWidth="1"/>
  </cols>
  <sheetData>
    <row r="2" spans="2:5" ht="21" customHeight="1">
      <c r="B2" s="7"/>
      <c r="C2" s="7" t="s">
        <v>157</v>
      </c>
      <c r="D2" s="7" t="s">
        <v>158</v>
      </c>
      <c r="E2" s="7" t="s">
        <v>161</v>
      </c>
    </row>
    <row r="3" spans="2:5" ht="21" customHeight="1">
      <c r="B3" s="4"/>
      <c r="C3" s="116"/>
      <c r="D3" s="5" t="s">
        <v>159</v>
      </c>
      <c r="E3" s="5"/>
    </row>
    <row r="4" spans="2:5" ht="21" customHeight="1">
      <c r="B4" s="4">
        <v>1</v>
      </c>
      <c r="C4" s="116">
        <v>44315</v>
      </c>
      <c r="D4" s="5" t="s">
        <v>160</v>
      </c>
      <c r="E4" s="5" t="s">
        <v>162</v>
      </c>
    </row>
    <row r="5" spans="2:5" ht="21" customHeight="1">
      <c r="B5" s="4">
        <f>IF(C5="","",B4+1)</f>
        <v>2</v>
      </c>
      <c r="C5" s="116">
        <v>44322</v>
      </c>
      <c r="D5" s="5" t="s">
        <v>160</v>
      </c>
      <c r="E5" s="5" t="s">
        <v>163</v>
      </c>
    </row>
    <row r="6" spans="2:5" ht="21" customHeight="1">
      <c r="B6" s="4">
        <f>IF(C6="","",B5+1)</f>
        <v>3</v>
      </c>
      <c r="C6" s="116">
        <v>44413</v>
      </c>
      <c r="D6" s="5" t="s">
        <v>164</v>
      </c>
      <c r="E6" s="5" t="s">
        <v>168</v>
      </c>
    </row>
    <row r="7" spans="2:5" ht="39.75" customHeight="1">
      <c r="B7" s="4">
        <f t="shared" ref="B7:B9" si="0">IF(C7="","",B6+1)</f>
        <v>4</v>
      </c>
      <c r="C7" s="116">
        <v>44414</v>
      </c>
      <c r="D7" s="5" t="s">
        <v>172</v>
      </c>
      <c r="E7" s="120" t="s">
        <v>171</v>
      </c>
    </row>
    <row r="8" spans="2:5" ht="21" customHeight="1">
      <c r="B8" s="4">
        <f t="shared" si="0"/>
        <v>5</v>
      </c>
      <c r="C8" s="116">
        <v>44414</v>
      </c>
      <c r="D8" s="5" t="s">
        <v>172</v>
      </c>
      <c r="E8" s="5" t="s">
        <v>169</v>
      </c>
    </row>
    <row r="9" spans="2:5" ht="21" customHeight="1">
      <c r="B9" s="4">
        <f t="shared" si="0"/>
        <v>6</v>
      </c>
      <c r="C9" s="116">
        <v>44414</v>
      </c>
      <c r="D9" s="5" t="s">
        <v>172</v>
      </c>
      <c r="E9" s="5" t="s">
        <v>170</v>
      </c>
    </row>
    <row r="10" spans="2:5" ht="21" customHeight="1">
      <c r="B10" s="4" t="str">
        <f t="shared" ref="B10:B15" si="1">IF(C10="","",B9+1)</f>
        <v/>
      </c>
      <c r="C10" s="116"/>
      <c r="D10" s="5"/>
      <c r="E10" s="5"/>
    </row>
    <row r="11" spans="2:5" ht="21" customHeight="1">
      <c r="B11" s="4" t="str">
        <f t="shared" si="1"/>
        <v/>
      </c>
      <c r="C11" s="116"/>
      <c r="D11" s="5"/>
      <c r="E11" s="5"/>
    </row>
    <row r="12" spans="2:5" ht="21" customHeight="1">
      <c r="B12" s="4" t="str">
        <f t="shared" si="1"/>
        <v/>
      </c>
      <c r="C12" s="116"/>
      <c r="D12" s="5"/>
      <c r="E12" s="5"/>
    </row>
    <row r="13" spans="2:5" ht="21" customHeight="1">
      <c r="B13" s="4" t="str">
        <f t="shared" si="1"/>
        <v/>
      </c>
      <c r="C13" s="116"/>
      <c r="D13" s="5"/>
      <c r="E13" s="5"/>
    </row>
    <row r="14" spans="2:5" ht="21" customHeight="1">
      <c r="B14" s="4" t="str">
        <f t="shared" si="1"/>
        <v/>
      </c>
      <c r="C14" s="116"/>
      <c r="D14" s="5"/>
      <c r="E14" s="5"/>
    </row>
    <row r="15" spans="2:5" ht="21" customHeight="1">
      <c r="B15" s="4" t="str">
        <f t="shared" si="1"/>
        <v/>
      </c>
      <c r="C15" s="116"/>
      <c r="D15" s="5"/>
      <c r="E15" s="5"/>
    </row>
  </sheetData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A38B1-EBC6-428A-AB85-AE41DAF3E760}">
  <sheetPr codeName="Sheet5">
    <pageSetUpPr fitToPage="1"/>
  </sheetPr>
  <dimension ref="A1:BG42"/>
  <sheetViews>
    <sheetView topLeftCell="I6" zoomScale="75" zoomScaleNormal="75" workbookViewId="0">
      <selection activeCell="M18" sqref="M18:W18"/>
    </sheetView>
  </sheetViews>
  <sheetFormatPr defaultRowHeight="18" customHeight="1" outlineLevelRow="1" outlineLevelCol="1"/>
  <cols>
    <col min="1" max="1" width="8.875" hidden="1" customWidth="1" outlineLevel="1"/>
    <col min="2" max="8" width="8.875" style="2" hidden="1" customWidth="1" outlineLevel="1"/>
    <col min="9" max="9" width="4.5" customWidth="1" collapsed="1"/>
    <col min="10" max="10" width="7.75" customWidth="1"/>
    <col min="11" max="11" width="13.125" customWidth="1"/>
    <col min="12" max="12" width="14.125" style="2" customWidth="1"/>
    <col min="13" max="13" width="9.625" customWidth="1"/>
    <col min="14" max="14" width="4.875" style="2" customWidth="1"/>
    <col min="15" max="15" width="9.625" customWidth="1"/>
    <col min="16" max="16" width="4.875" style="2" customWidth="1"/>
    <col min="17" max="17" width="9.625" style="2" customWidth="1"/>
    <col min="18" max="19" width="4.875" style="2" customWidth="1"/>
    <col min="20" max="20" width="6.5" style="2" customWidth="1"/>
    <col min="21" max="21" width="4.875" style="2" customWidth="1"/>
    <col min="22" max="22" width="6.5" style="2" customWidth="1"/>
    <col min="23" max="23" width="6.375" customWidth="1"/>
    <col min="24" max="24" width="1.125" customWidth="1"/>
    <col min="25" max="25" width="27.875" customWidth="1"/>
    <col min="26" max="26" width="1.375" customWidth="1"/>
    <col min="27" max="27" width="27.875" style="52" hidden="1" customWidth="1" outlineLevel="1"/>
    <col min="28" max="28" width="2.5" customWidth="1" collapsed="1"/>
    <col min="29" max="29" width="2.5" customWidth="1"/>
    <col min="30" max="30" width="2.5" hidden="1" customWidth="1" outlineLevel="1"/>
    <col min="31" max="31" width="14.5" hidden="1" customWidth="1" outlineLevel="1"/>
    <col min="32" max="34" width="8.875" hidden="1" customWidth="1" outlineLevel="1"/>
    <col min="35" max="35" width="12.5" hidden="1" customWidth="1" outlineLevel="1"/>
    <col min="36" max="36" width="12.875" hidden="1" customWidth="1" outlineLevel="1"/>
    <col min="37" max="38" width="8.875" hidden="1" customWidth="1" outlineLevel="1"/>
    <col min="39" max="39" width="13.5" hidden="1" customWidth="1" outlineLevel="1"/>
    <col min="40" max="42" width="8.875" hidden="1" customWidth="1" outlineLevel="1"/>
    <col min="43" max="43" width="11.875" hidden="1" customWidth="1" outlineLevel="1"/>
    <col min="44" max="53" width="8.875" hidden="1" customWidth="1" outlineLevel="1"/>
    <col min="54" max="54" width="11.875" hidden="1" customWidth="1" outlineLevel="1"/>
    <col min="55" max="56" width="8.875" hidden="1" customWidth="1" outlineLevel="1"/>
    <col min="57" max="57" width="3.875" customWidth="1" collapsed="1"/>
    <col min="68" max="68" width="12" customWidth="1"/>
  </cols>
  <sheetData>
    <row r="1" spans="1:59" s="2" customFormat="1" ht="23.45" hidden="1" customHeight="1" outlineLevel="1">
      <c r="A1" s="62"/>
      <c r="B1" s="63"/>
      <c r="C1" s="62"/>
      <c r="D1" s="55"/>
      <c r="E1" s="56"/>
      <c r="F1" s="56"/>
      <c r="G1" s="56"/>
      <c r="H1" s="56"/>
      <c r="I1" s="62"/>
      <c r="J1" s="69" t="s">
        <v>113</v>
      </c>
      <c r="K1" s="70">
        <f ca="1">LEN(L1)</f>
        <v>112</v>
      </c>
      <c r="L1" s="71" t="str" cm="1">
        <f t="array" aca="1" ref="L1" ca="1">CELL("filename",L1)</f>
        <v>\\landisk-c52432\Share\0500_コンクリート工検定事業\2600_2026年度団体検定\春期_関東地区\[関東地区団体検定申込書（企業名_□□□□ 氏名_□□□□）_2026年1月.xlsx]入力見本</v>
      </c>
      <c r="M1" s="55"/>
      <c r="N1" s="55"/>
      <c r="O1" s="55"/>
      <c r="P1" s="55"/>
      <c r="Q1" s="55"/>
      <c r="R1" s="36"/>
      <c r="S1" s="36"/>
      <c r="T1" s="36"/>
      <c r="U1" s="36"/>
      <c r="V1" s="36"/>
      <c r="W1" s="36"/>
      <c r="X1" s="36"/>
      <c r="Y1" s="36"/>
      <c r="AA1" s="51"/>
      <c r="AE1" s="75" t="s">
        <v>120</v>
      </c>
      <c r="AF1" s="16" t="s">
        <v>1</v>
      </c>
      <c r="AG1" s="16" t="s">
        <v>0</v>
      </c>
      <c r="AH1" s="16" t="s">
        <v>101</v>
      </c>
      <c r="AI1" s="16" t="s">
        <v>24</v>
      </c>
      <c r="AJ1" s="16" t="s">
        <v>9</v>
      </c>
      <c r="AK1" s="285" t="s">
        <v>97</v>
      </c>
      <c r="AL1" s="16"/>
      <c r="AM1" s="16" t="s">
        <v>2</v>
      </c>
      <c r="AN1" s="16" t="s">
        <v>5</v>
      </c>
      <c r="AO1" s="16" t="s">
        <v>4</v>
      </c>
      <c r="AP1" s="16" t="s">
        <v>3</v>
      </c>
      <c r="AQ1" s="25" t="s">
        <v>96</v>
      </c>
      <c r="AR1" s="287" t="s">
        <v>94</v>
      </c>
      <c r="AS1" s="289" t="s">
        <v>95</v>
      </c>
      <c r="AT1" s="65"/>
      <c r="AU1" s="23"/>
      <c r="AV1" s="23"/>
      <c r="AW1" s="291" t="s">
        <v>187</v>
      </c>
      <c r="AX1" s="292"/>
      <c r="AY1" s="292"/>
      <c r="AZ1" s="277" t="s">
        <v>6</v>
      </c>
      <c r="BA1" s="277"/>
      <c r="BB1" s="277"/>
      <c r="BF1" s="146"/>
      <c r="BG1" s="147"/>
    </row>
    <row r="2" spans="1:59" ht="18" hidden="1" customHeight="1" outlineLevel="1">
      <c r="A2" s="62"/>
      <c r="B2" s="63"/>
      <c r="C2" s="62"/>
      <c r="D2" s="57"/>
      <c r="E2" s="58"/>
      <c r="F2" s="59"/>
      <c r="G2" s="63"/>
      <c r="H2" s="62"/>
      <c r="I2" s="62"/>
      <c r="J2" s="69" t="s">
        <v>114</v>
      </c>
      <c r="K2" s="70">
        <f ca="1">LEN(L2)</f>
        <v>64</v>
      </c>
      <c r="L2" s="71" t="str" cm="1">
        <f t="array" aca="1" ref="L2" ca="1">LEFT(CELL("filename",L2),FIND("[",CELL("filename",L2))-1)</f>
        <v>\\landisk-c52432\Share\0500_コンクリート工検定事業\2600_2026年度団体検定\春期_関東地区\</v>
      </c>
      <c r="M2" s="57"/>
      <c r="N2" s="70"/>
      <c r="O2" s="71" t="s">
        <v>115</v>
      </c>
      <c r="P2" s="70">
        <f ca="1">LEN(Q2)</f>
        <v>108</v>
      </c>
      <c r="Q2" s="69" t="str" cm="1">
        <f t="array" aca="1" ref="Q2" ca="1">LEFT(CELL("filename",Q2),FIND("]",CELL("filename",Q2)))</f>
        <v>\\landisk-c52432\Share\0500_コンクリート工検定事業\2600_2026年度団体検定\春期_関東地区\[関東地区団体検定申込書（企業名_□□□□ 氏名_□□□□）_2026年1月.xlsx]</v>
      </c>
      <c r="R2" s="36"/>
      <c r="S2" s="36"/>
      <c r="T2" s="36"/>
      <c r="U2" s="36"/>
      <c r="V2" s="36"/>
      <c r="W2" s="37"/>
      <c r="X2" s="37"/>
      <c r="Y2" s="37"/>
      <c r="AE2" s="68"/>
      <c r="AF2" s="17"/>
      <c r="AG2" s="17"/>
      <c r="AH2" s="17"/>
      <c r="AI2" s="17"/>
      <c r="AJ2" s="18"/>
      <c r="AK2" s="286"/>
      <c r="AL2" s="6" t="s">
        <v>93</v>
      </c>
      <c r="AM2" s="17"/>
      <c r="AN2" s="17"/>
      <c r="AO2" s="6"/>
      <c r="AP2" s="6"/>
      <c r="AQ2" s="26"/>
      <c r="AR2" s="288"/>
      <c r="AS2" s="290"/>
      <c r="AT2" s="66" t="s">
        <v>9</v>
      </c>
      <c r="AU2" s="24" t="s">
        <v>99</v>
      </c>
      <c r="AV2" s="24" t="s">
        <v>100</v>
      </c>
      <c r="AW2" s="6" t="s">
        <v>12</v>
      </c>
      <c r="AX2" s="6" t="s">
        <v>10</v>
      </c>
      <c r="AY2" s="6" t="s">
        <v>11</v>
      </c>
      <c r="AZ2" s="6" t="s">
        <v>13</v>
      </c>
      <c r="BA2" s="6" t="s">
        <v>98</v>
      </c>
      <c r="BB2" s="6" t="s">
        <v>8</v>
      </c>
      <c r="BF2" s="148"/>
      <c r="BG2" s="149"/>
    </row>
    <row r="3" spans="1:59" s="1" customFormat="1" ht="18" hidden="1" customHeight="1" outlineLevel="1">
      <c r="A3" s="59"/>
      <c r="B3" s="63"/>
      <c r="C3" s="64"/>
      <c r="D3" s="60"/>
      <c r="E3" s="61"/>
      <c r="F3" s="61"/>
      <c r="G3" s="61"/>
      <c r="H3" s="61"/>
      <c r="I3" s="59"/>
      <c r="J3" s="71" t="s">
        <v>116</v>
      </c>
      <c r="K3" s="70">
        <f ca="1">K1-K2-(K1-P2)</f>
        <v>44</v>
      </c>
      <c r="L3" s="72" t="str">
        <f ca="1">MID(L1,K2+2,K3-2)</f>
        <v>関東地区団体検定申込書（企業名_□□□□ 氏名_□□□□）_2026年1月.xlsx</v>
      </c>
      <c r="M3" s="60"/>
      <c r="N3" s="73"/>
      <c r="O3" s="73" t="s">
        <v>119</v>
      </c>
      <c r="P3" s="73"/>
      <c r="Q3" s="73" t="str">
        <f t="array" aca="1" ref="Q3" ca="1">RIGHT(CELL("filename",Q3),LEN(CELL("filename",Q3))-FIND("]",CELL("filename",Q3)))</f>
        <v>入力見本</v>
      </c>
      <c r="R3" s="39"/>
      <c r="S3" s="39"/>
      <c r="T3" s="39"/>
      <c r="U3" s="39"/>
      <c r="V3" s="39"/>
      <c r="W3" s="38"/>
      <c r="X3" s="38"/>
      <c r="Y3" s="38"/>
      <c r="AA3" s="53"/>
      <c r="AE3" s="19" t="str">
        <f>CONCATENATE(M15,"_",M16)</f>
        <v>関東地区_１級</v>
      </c>
      <c r="AF3" s="19" t="str">
        <f>M15</f>
        <v>関東地区</v>
      </c>
      <c r="AG3" s="19" t="str">
        <f>M16</f>
        <v>１級</v>
      </c>
      <c r="AH3" s="20" t="str">
        <f>Q16</f>
        <v>1次：学科試験　2次：実技試験</v>
      </c>
      <c r="AI3" s="20">
        <f>M17</f>
        <v>46047</v>
      </c>
      <c r="AJ3" s="19" t="str">
        <f>M18</f>
        <v>躯体建設株式会社</v>
      </c>
      <c r="AK3" s="19" t="str">
        <f>M19</f>
        <v>会員の協力会社</v>
      </c>
      <c r="AL3" s="19" t="str">
        <f>M20</f>
        <v>株式会社日の本建設</v>
      </c>
      <c r="AM3" s="19" t="str">
        <f>M22</f>
        <v>日本　一朗</v>
      </c>
      <c r="AN3" s="19" t="str">
        <f>M21</f>
        <v>ニッポン　イチロウ</v>
      </c>
      <c r="AO3" s="21">
        <f>S23</f>
        <v>32251</v>
      </c>
      <c r="AP3" s="19" t="str">
        <f>M24</f>
        <v>東京都北区●●１－２－３</v>
      </c>
      <c r="AQ3" s="19" t="str">
        <f>CONCATENATE(M25,N25,O25,P25,Q25)</f>
        <v>080-9999-6789</v>
      </c>
      <c r="AR3" s="19">
        <f>M26</f>
        <v>14</v>
      </c>
      <c r="AS3" s="22" t="str">
        <f>M27</f>
        <v>4321</v>
      </c>
      <c r="AT3" s="67" t="str">
        <f>M28</f>
        <v>株式会社日の本建設</v>
      </c>
      <c r="AU3" s="19" t="str">
        <f>P36</f>
        <v>代表取締役</v>
      </c>
      <c r="AV3" s="19" t="str">
        <f>P37</f>
        <v>建設　大輔</v>
      </c>
      <c r="AW3" s="19" t="str">
        <f>CONCATENATE(M29,N29,O29)</f>
        <v>170-0001</v>
      </c>
      <c r="AX3" s="19" t="str">
        <f>S29</f>
        <v>東京都</v>
      </c>
      <c r="AY3" s="19" t="str">
        <f>M30</f>
        <v>豊島区〇〇４－５－６</v>
      </c>
      <c r="AZ3" s="19" t="str">
        <f>CONCATENATE(M31,N31,O31,P31,Q31)</f>
        <v>03-1234-5678</v>
      </c>
      <c r="BA3" s="22" t="str">
        <f>T31</f>
        <v>山田　花子</v>
      </c>
      <c r="BB3" s="19" t="str">
        <f>CONCATENATE(M32,P32,Q32)</f>
        <v>info@hinomoto.co.jp</v>
      </c>
    </row>
    <row r="4" spans="1:59" ht="18" hidden="1" customHeight="1" outlineLevel="1">
      <c r="I4" s="37"/>
      <c r="J4" s="37"/>
      <c r="K4" s="37"/>
      <c r="L4" s="36"/>
      <c r="M4" s="37"/>
      <c r="N4" s="36"/>
      <c r="O4" s="37"/>
      <c r="P4" s="36"/>
      <c r="Q4" s="36"/>
      <c r="R4" s="36"/>
      <c r="S4" s="36"/>
      <c r="T4" s="36"/>
      <c r="U4" s="36"/>
      <c r="V4" s="36"/>
      <c r="W4" s="37"/>
      <c r="X4" s="37"/>
      <c r="Y4" s="37"/>
      <c r="AJ4" t="str">
        <f>AL3</f>
        <v>株式会社日の本建設</v>
      </c>
      <c r="BF4" s="112"/>
    </row>
    <row r="5" spans="1:59" ht="18" hidden="1" customHeight="1" outlineLevel="1">
      <c r="I5" s="37"/>
      <c r="J5" s="37"/>
      <c r="K5" s="37"/>
      <c r="L5" s="36"/>
      <c r="M5" s="37"/>
      <c r="N5" s="36"/>
      <c r="O5" s="37"/>
      <c r="P5" s="36"/>
      <c r="Q5" s="36"/>
      <c r="R5" s="36"/>
      <c r="S5" s="36"/>
      <c r="T5" s="36"/>
      <c r="U5" s="36"/>
      <c r="V5" s="36"/>
      <c r="W5" s="37"/>
      <c r="X5" s="37"/>
      <c r="Y5" s="37"/>
      <c r="AE5" s="74"/>
    </row>
    <row r="6" spans="1:59" ht="33.6" customHeight="1" collapsed="1">
      <c r="B6" s="80"/>
      <c r="I6" s="37"/>
      <c r="J6" s="40" t="s">
        <v>30</v>
      </c>
      <c r="K6" s="37"/>
      <c r="L6" s="36"/>
      <c r="M6" s="37"/>
      <c r="N6" s="36"/>
      <c r="O6" s="37"/>
      <c r="P6" s="36"/>
      <c r="Q6" s="36"/>
      <c r="R6" s="36"/>
      <c r="S6" s="36"/>
      <c r="T6" s="36"/>
      <c r="U6" s="36"/>
      <c r="V6" s="36"/>
      <c r="W6" s="37"/>
      <c r="X6" s="37"/>
      <c r="Y6" s="37"/>
    </row>
    <row r="7" spans="1:59" ht="16.149999999999999" customHeight="1">
      <c r="B7" s="14"/>
      <c r="I7" s="37"/>
      <c r="J7" s="37"/>
      <c r="K7" s="37"/>
      <c r="L7" s="36"/>
      <c r="M7" s="37"/>
      <c r="N7" s="36"/>
      <c r="O7" s="37"/>
      <c r="P7" s="36"/>
      <c r="Q7" s="36"/>
      <c r="R7" s="36"/>
      <c r="S7" s="36"/>
      <c r="T7" s="36"/>
      <c r="U7" s="36"/>
      <c r="V7" s="36"/>
      <c r="W7" s="37"/>
      <c r="X7" s="37"/>
      <c r="Y7" s="37"/>
      <c r="AW7" s="19" t="str">
        <f>AJ3</f>
        <v>躯体建設株式会社</v>
      </c>
      <c r="AX7" s="19" t="s">
        <v>195</v>
      </c>
    </row>
    <row r="8" spans="1:59" ht="18" customHeight="1">
      <c r="B8" s="15"/>
      <c r="I8" s="37"/>
      <c r="J8" s="37"/>
      <c r="K8" s="37"/>
      <c r="L8" s="284" t="s">
        <v>29</v>
      </c>
      <c r="M8" s="284"/>
      <c r="N8" s="284"/>
      <c r="O8" s="284"/>
      <c r="P8" s="284"/>
      <c r="Q8" s="284"/>
      <c r="R8" s="37"/>
      <c r="S8" s="37"/>
      <c r="T8" s="37"/>
      <c r="U8" s="37"/>
      <c r="V8" s="37"/>
      <c r="W8" s="37"/>
      <c r="X8" s="37"/>
      <c r="Y8" s="37"/>
      <c r="AW8" s="19" t="str">
        <f>IF(AL3=0,"",AL3)</f>
        <v>株式会社日の本建設</v>
      </c>
      <c r="AX8" s="19" t="s">
        <v>196</v>
      </c>
    </row>
    <row r="9" spans="1:59" ht="30.6" customHeight="1">
      <c r="B9" s="11"/>
      <c r="C9" s="12"/>
      <c r="D9" s="12"/>
      <c r="E9" s="12"/>
      <c r="F9" s="13"/>
      <c r="G9" s="12"/>
      <c r="H9" s="12"/>
      <c r="I9" s="37"/>
      <c r="J9" s="41"/>
      <c r="K9" s="41"/>
      <c r="L9" s="278" t="s">
        <v>366</v>
      </c>
      <c r="M9" s="278"/>
      <c r="N9" s="278"/>
      <c r="O9" s="278"/>
      <c r="P9" s="278"/>
      <c r="Q9" s="278"/>
      <c r="R9" s="41"/>
      <c r="S9" s="41"/>
      <c r="T9" s="41"/>
      <c r="U9" s="41"/>
      <c r="V9" s="41"/>
      <c r="W9" s="41"/>
      <c r="X9" s="37"/>
      <c r="Y9" s="37"/>
    </row>
    <row r="10" spans="1:59" ht="30.6" customHeight="1">
      <c r="B10" s="10"/>
      <c r="C10" s="10"/>
      <c r="D10" s="10"/>
      <c r="E10" s="10"/>
      <c r="F10" s="10"/>
      <c r="G10" s="10"/>
      <c r="H10" s="10"/>
      <c r="I10" s="37"/>
      <c r="J10" s="42"/>
      <c r="K10" s="42"/>
      <c r="L10" s="278" t="str">
        <f>"【　"&amp;M15&amp;"__"&amp;M16&amp;"　】"</f>
        <v>【　関東地区__１級　】</v>
      </c>
      <c r="M10" s="278"/>
      <c r="N10" s="278"/>
      <c r="O10" s="278"/>
      <c r="P10" s="278"/>
      <c r="Q10" s="278"/>
      <c r="R10" s="42"/>
      <c r="S10" s="42"/>
      <c r="T10" s="42"/>
      <c r="U10" s="42"/>
      <c r="V10" s="42"/>
      <c r="W10" s="42"/>
      <c r="X10" s="37"/>
      <c r="Y10" s="37"/>
    </row>
    <row r="11" spans="1:59" ht="3.6" customHeight="1">
      <c r="B11" s="10"/>
      <c r="C11" s="10"/>
      <c r="D11" s="10"/>
      <c r="E11" s="10"/>
      <c r="F11" s="10"/>
      <c r="G11" s="10"/>
      <c r="H11" s="10"/>
      <c r="I11" s="37"/>
      <c r="J11" s="42"/>
      <c r="K11" s="42"/>
      <c r="L11" s="43"/>
      <c r="M11" s="43"/>
      <c r="N11" s="43"/>
      <c r="O11" s="43"/>
      <c r="P11" s="43"/>
      <c r="Q11" s="43"/>
      <c r="R11" s="42"/>
      <c r="S11" s="42"/>
      <c r="T11" s="42"/>
      <c r="U11" s="42"/>
      <c r="V11" s="42"/>
      <c r="W11" s="42"/>
      <c r="X11" s="37"/>
      <c r="Y11" s="37"/>
    </row>
    <row r="12" spans="1:59" ht="19.149999999999999" customHeight="1">
      <c r="B12" s="4"/>
      <c r="C12" s="4"/>
      <c r="D12" s="4"/>
      <c r="E12" s="4"/>
      <c r="F12" s="4"/>
      <c r="G12" s="4"/>
      <c r="H12" s="4"/>
      <c r="I12" s="37"/>
      <c r="J12" s="37"/>
      <c r="K12" s="37"/>
      <c r="L12" s="36"/>
      <c r="M12" s="37"/>
      <c r="N12" s="36"/>
      <c r="O12" s="37"/>
      <c r="P12" s="36"/>
      <c r="Q12" s="49" t="s">
        <v>111</v>
      </c>
      <c r="R12" s="38">
        <v>2025</v>
      </c>
      <c r="S12" s="50" t="s">
        <v>19</v>
      </c>
      <c r="T12" s="81">
        <v>12</v>
      </c>
      <c r="U12" s="50" t="s">
        <v>20</v>
      </c>
      <c r="V12" s="81">
        <v>1</v>
      </c>
      <c r="W12" s="49" t="s">
        <v>21</v>
      </c>
      <c r="X12" s="37"/>
      <c r="Y12" s="37"/>
    </row>
    <row r="13" spans="1:59" ht="5.45" customHeight="1" thickBot="1">
      <c r="B13" s="4"/>
      <c r="C13" s="4"/>
      <c r="D13" s="4"/>
      <c r="E13" s="4"/>
      <c r="F13" s="4"/>
      <c r="G13" s="4"/>
      <c r="H13" s="4"/>
      <c r="I13" s="37"/>
      <c r="J13" s="37"/>
      <c r="K13" s="37"/>
      <c r="L13" s="36"/>
      <c r="M13" s="37"/>
      <c r="N13" s="36"/>
      <c r="O13" s="37"/>
      <c r="P13" s="36"/>
      <c r="Q13" s="36"/>
      <c r="R13" s="36"/>
      <c r="S13" s="36"/>
      <c r="T13" s="36"/>
      <c r="U13" s="36"/>
      <c r="V13" s="36"/>
      <c r="W13" s="37"/>
      <c r="X13" s="37"/>
      <c r="Y13" s="37"/>
    </row>
    <row r="14" spans="1:59" s="1" customFormat="1" ht="19.149999999999999" customHeight="1" thickBot="1">
      <c r="B14" s="4"/>
      <c r="C14" s="4"/>
      <c r="D14" s="4"/>
      <c r="E14" s="4"/>
      <c r="F14" s="4"/>
      <c r="G14" s="4"/>
      <c r="H14" s="4"/>
      <c r="I14" s="38"/>
      <c r="J14" s="279" t="s">
        <v>26</v>
      </c>
      <c r="K14" s="280"/>
      <c r="L14" s="281"/>
      <c r="M14" s="282" t="s">
        <v>25</v>
      </c>
      <c r="N14" s="280"/>
      <c r="O14" s="280"/>
      <c r="P14" s="280"/>
      <c r="Q14" s="280"/>
      <c r="R14" s="280"/>
      <c r="S14" s="280"/>
      <c r="T14" s="280"/>
      <c r="U14" s="280"/>
      <c r="V14" s="280"/>
      <c r="W14" s="283"/>
      <c r="Y14" s="271" t="s">
        <v>81</v>
      </c>
      <c r="AA14" s="79"/>
    </row>
    <row r="15" spans="1:59" ht="33" customHeight="1">
      <c r="B15" s="4"/>
      <c r="C15" s="4"/>
      <c r="D15" s="4"/>
      <c r="E15" s="4"/>
      <c r="F15" s="4"/>
      <c r="G15" s="4"/>
      <c r="H15" s="4"/>
      <c r="I15" s="37"/>
      <c r="J15" s="293" t="s">
        <v>17</v>
      </c>
      <c r="K15" s="253" t="s">
        <v>1</v>
      </c>
      <c r="L15" s="254" t="s">
        <v>27</v>
      </c>
      <c r="M15" s="296" t="s">
        <v>86</v>
      </c>
      <c r="N15" s="297"/>
      <c r="O15" s="297"/>
      <c r="P15" s="298"/>
      <c r="Q15" s="299" t="str">
        <f>IFERROR(VLOOKUP(M15,地区別コード・会場テーブル,3,FALSE),"")</f>
        <v>1次：としま区民センター　2次：清水建設　匠技塾</v>
      </c>
      <c r="R15" s="300"/>
      <c r="S15" s="300"/>
      <c r="T15" s="300"/>
      <c r="U15" s="300"/>
      <c r="V15" s="300"/>
      <c r="W15" s="301"/>
      <c r="Y15" s="82" t="str">
        <f>IF(AND(M15="",$P$37&lt;&gt;""),AA15,"")</f>
        <v/>
      </c>
      <c r="AA15" s="54" t="s">
        <v>199</v>
      </c>
    </row>
    <row r="16" spans="1:59" ht="33" customHeight="1">
      <c r="B16" s="4"/>
      <c r="C16" s="4"/>
      <c r="D16" s="4"/>
      <c r="E16" s="4"/>
      <c r="F16" s="4"/>
      <c r="G16" s="4"/>
      <c r="H16" s="4"/>
      <c r="I16" s="37"/>
      <c r="J16" s="294"/>
      <c r="K16" s="255" t="s">
        <v>0</v>
      </c>
      <c r="L16" s="256" t="s">
        <v>167</v>
      </c>
      <c r="M16" s="302" t="s">
        <v>202</v>
      </c>
      <c r="N16" s="303"/>
      <c r="O16" s="303"/>
      <c r="P16" s="304"/>
      <c r="Q16" s="305" t="s">
        <v>395</v>
      </c>
      <c r="R16" s="306"/>
      <c r="S16" s="306"/>
      <c r="T16" s="306"/>
      <c r="U16" s="306"/>
      <c r="V16" s="306"/>
      <c r="W16" s="307"/>
      <c r="Y16" s="82" t="str">
        <f>IF(AND(M16="",$P$37&lt;&gt;""),AA16,"")</f>
        <v/>
      </c>
      <c r="AA16" s="54" t="s">
        <v>121</v>
      </c>
    </row>
    <row r="17" spans="2:27" ht="27.6" customHeight="1" thickBot="1">
      <c r="B17" s="3"/>
      <c r="C17" s="3"/>
      <c r="D17" s="3"/>
      <c r="E17" s="3"/>
      <c r="F17" s="3"/>
      <c r="G17" s="3"/>
      <c r="H17" s="3"/>
      <c r="I17" s="37"/>
      <c r="J17" s="295"/>
      <c r="K17" s="257" t="s">
        <v>24</v>
      </c>
      <c r="L17" s="258"/>
      <c r="M17" s="308">
        <f>IFERROR(VLOOKUP((M15&amp;"_"&amp;M16),等級別検定日テーブル,3,FALSE),"")</f>
        <v>46047</v>
      </c>
      <c r="N17" s="309"/>
      <c r="O17" s="309"/>
      <c r="P17" s="310"/>
      <c r="Q17" s="311"/>
      <c r="R17" s="312"/>
      <c r="S17" s="312"/>
      <c r="T17" s="312"/>
      <c r="U17" s="312"/>
      <c r="V17" s="312"/>
      <c r="W17" s="313"/>
      <c r="Y17" s="83"/>
      <c r="AA17" s="54"/>
    </row>
    <row r="18" spans="2:27" ht="39.6" customHeight="1">
      <c r="B18" s="4"/>
      <c r="C18" s="4"/>
      <c r="D18" s="4"/>
      <c r="E18" s="4"/>
      <c r="F18" s="4"/>
      <c r="G18" s="4"/>
      <c r="H18" s="4"/>
      <c r="I18" s="37"/>
      <c r="J18" s="293" t="s">
        <v>92</v>
      </c>
      <c r="K18" s="259" t="s">
        <v>9</v>
      </c>
      <c r="L18" s="260" t="s">
        <v>112</v>
      </c>
      <c r="M18" s="314" t="s">
        <v>384</v>
      </c>
      <c r="N18" s="315"/>
      <c r="O18" s="315"/>
      <c r="P18" s="315"/>
      <c r="Q18" s="315"/>
      <c r="R18" s="315"/>
      <c r="S18" s="315"/>
      <c r="T18" s="315"/>
      <c r="U18" s="315"/>
      <c r="V18" s="315"/>
      <c r="W18" s="316"/>
      <c r="Y18" s="84" t="str">
        <f>IF(AND(M18="",$P$37&lt;&gt;""),AA18,"")</f>
        <v/>
      </c>
      <c r="AA18" s="54" t="s">
        <v>122</v>
      </c>
    </row>
    <row r="19" spans="2:27" ht="25.9" customHeight="1">
      <c r="B19" s="4"/>
      <c r="C19" s="4"/>
      <c r="D19" s="4"/>
      <c r="E19" s="4"/>
      <c r="F19" s="4"/>
      <c r="G19" s="4"/>
      <c r="H19" s="4"/>
      <c r="I19" s="37"/>
      <c r="J19" s="294"/>
      <c r="K19" s="265" t="s">
        <v>367</v>
      </c>
      <c r="L19" s="261"/>
      <c r="M19" s="317" t="s">
        <v>222</v>
      </c>
      <c r="N19" s="318"/>
      <c r="O19" s="318"/>
      <c r="P19" s="318"/>
      <c r="Q19" s="318"/>
      <c r="R19" s="319" t="str">
        <f>IF(M19="","",IF(M19="協力会社","「協力会社」所属の場合、会員企業名を入力のうえ、別紙「協力会社確認書」をご提出ください",""))</f>
        <v/>
      </c>
      <c r="S19" s="320"/>
      <c r="T19" s="320"/>
      <c r="U19" s="320"/>
      <c r="V19" s="320"/>
      <c r="W19" s="321"/>
      <c r="Y19" s="82" t="str">
        <f>IF(AND(M19="",$P$37&lt;&gt;""),AA19,"")</f>
        <v/>
      </c>
      <c r="AA19" s="54" t="s">
        <v>123</v>
      </c>
    </row>
    <row r="20" spans="2:27" ht="25.9" customHeight="1" thickBot="1">
      <c r="B20" s="4"/>
      <c r="C20" s="4"/>
      <c r="D20" s="4"/>
      <c r="E20" s="4"/>
      <c r="F20" s="4"/>
      <c r="G20" s="4"/>
      <c r="H20" s="4"/>
      <c r="I20" s="37"/>
      <c r="J20" s="294"/>
      <c r="K20" s="325" t="s">
        <v>368</v>
      </c>
      <c r="L20" s="326"/>
      <c r="M20" s="327" t="s">
        <v>204</v>
      </c>
      <c r="N20" s="328"/>
      <c r="O20" s="328"/>
      <c r="P20" s="328"/>
      <c r="Q20" s="328"/>
      <c r="R20" s="322"/>
      <c r="S20" s="323"/>
      <c r="T20" s="323"/>
      <c r="U20" s="323"/>
      <c r="V20" s="323"/>
      <c r="W20" s="324"/>
      <c r="Y20" s="83" t="str">
        <f>IF(AND(M20="",$P$37&lt;&gt;"",M19="協力会社"),AA20,"")</f>
        <v/>
      </c>
      <c r="AA20" s="54" t="s">
        <v>124</v>
      </c>
    </row>
    <row r="21" spans="2:27" ht="24.6" customHeight="1">
      <c r="B21" s="4"/>
      <c r="C21" s="4"/>
      <c r="D21" s="4"/>
      <c r="E21" s="4"/>
      <c r="F21" s="4"/>
      <c r="G21" s="4"/>
      <c r="H21" s="4"/>
      <c r="I21" s="37"/>
      <c r="J21" s="294"/>
      <c r="K21" s="262" t="s">
        <v>5</v>
      </c>
      <c r="L21" s="263" t="s">
        <v>125</v>
      </c>
      <c r="M21" s="329" t="s">
        <v>386</v>
      </c>
      <c r="N21" s="330"/>
      <c r="O21" s="330"/>
      <c r="P21" s="330"/>
      <c r="Q21" s="330"/>
      <c r="R21" s="330"/>
      <c r="S21" s="330"/>
      <c r="T21" s="330"/>
      <c r="U21" s="330"/>
      <c r="V21" s="330"/>
      <c r="W21" s="331"/>
      <c r="Y21" s="84" t="str">
        <f>IF(AND(M21="",$P$37&lt;&gt;""),AA21,"")</f>
        <v/>
      </c>
      <c r="AA21" s="54" t="s">
        <v>135</v>
      </c>
    </row>
    <row r="22" spans="2:27" ht="36.6" customHeight="1">
      <c r="B22" s="4"/>
      <c r="C22" s="4"/>
      <c r="D22" s="4"/>
      <c r="E22" s="4"/>
      <c r="F22" s="4"/>
      <c r="G22" s="4"/>
      <c r="H22" s="4"/>
      <c r="I22" s="37"/>
      <c r="J22" s="294"/>
      <c r="K22" s="255" t="s">
        <v>2</v>
      </c>
      <c r="L22" s="264" t="s">
        <v>125</v>
      </c>
      <c r="M22" s="332" t="s">
        <v>385</v>
      </c>
      <c r="N22" s="333"/>
      <c r="O22" s="333"/>
      <c r="P22" s="333"/>
      <c r="Q22" s="333"/>
      <c r="R22" s="333"/>
      <c r="S22" s="333"/>
      <c r="T22" s="333"/>
      <c r="U22" s="333"/>
      <c r="V22" s="333"/>
      <c r="W22" s="334"/>
      <c r="Y22" s="82" t="str">
        <f>IF(AND(M22="",$P$37&lt;&gt;""),AA22,"")</f>
        <v/>
      </c>
      <c r="AA22" s="54" t="s">
        <v>126</v>
      </c>
    </row>
    <row r="23" spans="2:27" ht="24" customHeight="1">
      <c r="B23" s="4"/>
      <c r="C23" s="4"/>
      <c r="D23" s="4"/>
      <c r="E23" s="4"/>
      <c r="F23" s="4"/>
      <c r="G23" s="4"/>
      <c r="H23" s="4"/>
      <c r="I23" s="37"/>
      <c r="J23" s="294"/>
      <c r="K23" s="265" t="s">
        <v>4</v>
      </c>
      <c r="L23" s="266" t="s">
        <v>18</v>
      </c>
      <c r="M23" s="31">
        <v>1988</v>
      </c>
      <c r="N23" s="27" t="s">
        <v>19</v>
      </c>
      <c r="O23" s="32">
        <v>4</v>
      </c>
      <c r="P23" s="27" t="s">
        <v>20</v>
      </c>
      <c r="Q23" s="32">
        <v>18</v>
      </c>
      <c r="R23" s="28"/>
      <c r="S23" s="335">
        <f>IFERROR(VALUE(CONCATENATE(M23,"/",O23,"/",Q23)),"")</f>
        <v>32251</v>
      </c>
      <c r="T23" s="336"/>
      <c r="U23" s="336"/>
      <c r="V23" s="337">
        <f>IFERROR(ROUNDDOWN(YEARFRAC(S23,M17,3),0),"")</f>
        <v>37</v>
      </c>
      <c r="W23" s="338"/>
      <c r="Y23" s="82" t="str">
        <f>IF(AND(Q23="",$P$37&lt;&gt;""),AA23,"")</f>
        <v/>
      </c>
      <c r="AA23" s="54" t="s">
        <v>127</v>
      </c>
    </row>
    <row r="24" spans="2:27" ht="38.450000000000003" customHeight="1">
      <c r="B24" s="4"/>
      <c r="C24" s="4"/>
      <c r="D24" s="4"/>
      <c r="E24" s="4"/>
      <c r="F24" s="4"/>
      <c r="G24" s="4"/>
      <c r="H24" s="4"/>
      <c r="I24" s="37"/>
      <c r="J24" s="294"/>
      <c r="K24" s="265" t="s">
        <v>3</v>
      </c>
      <c r="L24" s="266" t="s">
        <v>32</v>
      </c>
      <c r="M24" s="339" t="s">
        <v>387</v>
      </c>
      <c r="N24" s="340"/>
      <c r="O24" s="340"/>
      <c r="P24" s="340"/>
      <c r="Q24" s="340"/>
      <c r="R24" s="340"/>
      <c r="S24" s="340"/>
      <c r="T24" s="340"/>
      <c r="U24" s="340"/>
      <c r="V24" s="340"/>
      <c r="W24" s="341"/>
      <c r="Y24" s="82" t="str">
        <f>IF(AND(M24="",$P$37&lt;&gt;""),AA24,"")</f>
        <v/>
      </c>
      <c r="AA24" s="54" t="s">
        <v>128</v>
      </c>
    </row>
    <row r="25" spans="2:27" ht="30.6" customHeight="1" thickBot="1">
      <c r="B25" s="4"/>
      <c r="C25" s="4"/>
      <c r="D25" s="4"/>
      <c r="E25" s="4"/>
      <c r="F25" s="4"/>
      <c r="G25" s="4"/>
      <c r="H25" s="4"/>
      <c r="I25" s="37"/>
      <c r="J25" s="294"/>
      <c r="K25" s="342" t="s">
        <v>28</v>
      </c>
      <c r="L25" s="343"/>
      <c r="M25" s="76" t="s">
        <v>205</v>
      </c>
      <c r="N25" s="77" t="s">
        <v>14</v>
      </c>
      <c r="O25" s="114" t="s">
        <v>206</v>
      </c>
      <c r="P25" s="77" t="s">
        <v>14</v>
      </c>
      <c r="Q25" s="113" t="s">
        <v>207</v>
      </c>
      <c r="R25" s="344" t="s">
        <v>152</v>
      </c>
      <c r="S25" s="345"/>
      <c r="T25" s="345"/>
      <c r="U25" s="345"/>
      <c r="V25" s="345"/>
      <c r="W25" s="346"/>
      <c r="Y25" s="85" t="str">
        <f>IF(AND(Q25="",$P$37&lt;&gt;""),AA25,"")</f>
        <v/>
      </c>
      <c r="AA25" s="54" t="s">
        <v>129</v>
      </c>
    </row>
    <row r="26" spans="2:27" ht="31.9" customHeight="1" thickTop="1">
      <c r="B26" s="4"/>
      <c r="C26" s="4"/>
      <c r="D26" s="4"/>
      <c r="E26" s="4"/>
      <c r="F26" s="4"/>
      <c r="G26" s="4"/>
      <c r="H26" s="4"/>
      <c r="I26" s="37"/>
      <c r="J26" s="294" t="s">
        <v>90</v>
      </c>
      <c r="K26" s="347" t="s">
        <v>16</v>
      </c>
      <c r="L26" s="348"/>
      <c r="M26" s="349">
        <v>14</v>
      </c>
      <c r="N26" s="350"/>
      <c r="O26" s="350"/>
      <c r="P26" s="121" t="s">
        <v>102</v>
      </c>
      <c r="Q26" s="351" t="str">
        <f>IF(M26="","",IF(AND(VALUE(LEFT(M16,1))=1,M26&lt;8),"経験8年未満の１級受検者は、右欄に「２級合格番号」を入力→",""))</f>
        <v/>
      </c>
      <c r="R26" s="351"/>
      <c r="S26" s="351"/>
      <c r="T26" s="351"/>
      <c r="U26" s="352"/>
      <c r="V26" s="353"/>
      <c r="W26" s="354"/>
      <c r="Y26" s="84" t="str">
        <f>IF(AND(M26="",$P$37&lt;&gt;""),AA26,"")</f>
        <v/>
      </c>
      <c r="AA26" s="54" t="s">
        <v>132</v>
      </c>
    </row>
    <row r="27" spans="2:27" ht="24" customHeight="1" thickBot="1">
      <c r="B27" s="4"/>
      <c r="C27" s="4"/>
      <c r="D27" s="4"/>
      <c r="E27" s="4"/>
      <c r="F27" s="4"/>
      <c r="G27" s="4"/>
      <c r="H27" s="4"/>
      <c r="I27" s="37"/>
      <c r="J27" s="295"/>
      <c r="K27" s="355" t="s">
        <v>130</v>
      </c>
      <c r="L27" s="356"/>
      <c r="M27" s="357" t="s">
        <v>208</v>
      </c>
      <c r="N27" s="358"/>
      <c r="O27" s="358"/>
      <c r="P27" s="122" t="s">
        <v>15</v>
      </c>
      <c r="Q27" s="359" t="s">
        <v>82</v>
      </c>
      <c r="R27" s="359"/>
      <c r="S27" s="359"/>
      <c r="T27" s="359"/>
      <c r="U27" s="359"/>
      <c r="V27" s="359"/>
      <c r="W27" s="360"/>
      <c r="Y27" s="83" t="str">
        <f>IF(AND(M27="",$P$37&lt;&gt;""),AA27,"")</f>
        <v/>
      </c>
      <c r="AA27" s="54" t="s">
        <v>131</v>
      </c>
    </row>
    <row r="28" spans="2:27" ht="33" customHeight="1">
      <c r="B28" s="4"/>
      <c r="C28" s="4"/>
      <c r="D28" s="4"/>
      <c r="E28" s="4"/>
      <c r="F28" s="4"/>
      <c r="G28" s="4"/>
      <c r="H28" s="4"/>
      <c r="I28" s="37"/>
      <c r="J28" s="361" t="s">
        <v>173</v>
      </c>
      <c r="K28" s="362"/>
      <c r="L28" s="267" t="s">
        <v>174</v>
      </c>
      <c r="M28" s="314" t="s">
        <v>203</v>
      </c>
      <c r="N28" s="315"/>
      <c r="O28" s="315"/>
      <c r="P28" s="315"/>
      <c r="Q28" s="315"/>
      <c r="R28" s="315"/>
      <c r="S28" s="315"/>
      <c r="T28" s="315"/>
      <c r="U28" s="367" t="str">
        <f>IF(M28="","",VLOOKUP(M28,AW7:AX8,2,FALSE))</f>
        <v>会員企業</v>
      </c>
      <c r="V28" s="368"/>
      <c r="W28" s="369"/>
      <c r="Y28" s="84" t="str">
        <f>IF(AND(M28="",$P$37&lt;&gt;""),AA28,"")</f>
        <v/>
      </c>
      <c r="AA28" s="54" t="s">
        <v>175</v>
      </c>
    </row>
    <row r="29" spans="2:27" ht="24" customHeight="1">
      <c r="B29" s="4"/>
      <c r="C29" s="4"/>
      <c r="D29" s="4"/>
      <c r="E29" s="4"/>
      <c r="F29" s="4"/>
      <c r="G29" s="4"/>
      <c r="H29" s="4"/>
      <c r="I29" s="37"/>
      <c r="J29" s="363"/>
      <c r="K29" s="364"/>
      <c r="L29" s="268" t="s">
        <v>12</v>
      </c>
      <c r="M29" s="33" t="s">
        <v>390</v>
      </c>
      <c r="N29" s="29" t="s">
        <v>14</v>
      </c>
      <c r="O29" s="34" t="s">
        <v>391</v>
      </c>
      <c r="P29" s="370" t="s">
        <v>10</v>
      </c>
      <c r="Q29" s="371"/>
      <c r="R29" s="372"/>
      <c r="S29" s="373" t="s">
        <v>46</v>
      </c>
      <c r="T29" s="374"/>
      <c r="U29" s="374"/>
      <c r="V29" s="374"/>
      <c r="W29" s="375"/>
      <c r="Y29" s="82" t="str">
        <f>IF(AND(M29="",$P$37&lt;&gt;""),AA29,"")</f>
        <v/>
      </c>
      <c r="AA29" s="54" t="s">
        <v>176</v>
      </c>
    </row>
    <row r="30" spans="2:27" ht="37.9" customHeight="1">
      <c r="B30" s="4"/>
      <c r="C30" s="4"/>
      <c r="D30" s="4"/>
      <c r="E30" s="4"/>
      <c r="F30" s="4"/>
      <c r="G30" s="4"/>
      <c r="H30" s="4"/>
      <c r="I30" s="37"/>
      <c r="J30" s="363"/>
      <c r="K30" s="364"/>
      <c r="L30" s="269" t="s">
        <v>11</v>
      </c>
      <c r="M30" s="376" t="s">
        <v>388</v>
      </c>
      <c r="N30" s="377"/>
      <c r="O30" s="377"/>
      <c r="P30" s="377"/>
      <c r="Q30" s="377"/>
      <c r="R30" s="377"/>
      <c r="S30" s="377"/>
      <c r="T30" s="377"/>
      <c r="U30" s="377"/>
      <c r="V30" s="377"/>
      <c r="W30" s="378"/>
      <c r="Y30" s="82" t="str">
        <f>IF(AND(M30="",$P$37&lt;&gt;""),AA30,"")</f>
        <v/>
      </c>
      <c r="AA30" s="54" t="s">
        <v>177</v>
      </c>
    </row>
    <row r="31" spans="2:27" ht="24" customHeight="1">
      <c r="B31" s="4"/>
      <c r="C31" s="4"/>
      <c r="D31" s="4"/>
      <c r="E31" s="4"/>
      <c r="F31" s="4"/>
      <c r="G31" s="4"/>
      <c r="H31" s="4"/>
      <c r="I31" s="37"/>
      <c r="J31" s="363"/>
      <c r="K31" s="364"/>
      <c r="L31" s="267" t="s">
        <v>13</v>
      </c>
      <c r="M31" s="33" t="s">
        <v>389</v>
      </c>
      <c r="N31" s="29" t="s">
        <v>14</v>
      </c>
      <c r="O31" s="35" t="s">
        <v>392</v>
      </c>
      <c r="P31" s="78" t="s">
        <v>14</v>
      </c>
      <c r="Q31" s="115" t="s">
        <v>393</v>
      </c>
      <c r="R31" s="379" t="s">
        <v>89</v>
      </c>
      <c r="S31" s="380"/>
      <c r="T31" s="381" t="s">
        <v>209</v>
      </c>
      <c r="U31" s="382"/>
      <c r="V31" s="382"/>
      <c r="W31" s="383"/>
      <c r="Y31" s="82" t="str">
        <f>IF(AND(T31="",$P$37&lt;&gt;""),AA31,"")</f>
        <v/>
      </c>
      <c r="AA31" s="54" t="s">
        <v>178</v>
      </c>
    </row>
    <row r="32" spans="2:27" ht="24" customHeight="1" thickBot="1">
      <c r="B32" s="4"/>
      <c r="C32" s="4"/>
      <c r="D32" s="4"/>
      <c r="E32" s="4"/>
      <c r="F32" s="4"/>
      <c r="G32" s="4"/>
      <c r="H32" s="4"/>
      <c r="I32" s="37"/>
      <c r="J32" s="365"/>
      <c r="K32" s="366"/>
      <c r="L32" s="270" t="s">
        <v>8</v>
      </c>
      <c r="M32" s="384" t="s">
        <v>210</v>
      </c>
      <c r="N32" s="385"/>
      <c r="O32" s="385"/>
      <c r="P32" s="30" t="s">
        <v>22</v>
      </c>
      <c r="Q32" s="386" t="s">
        <v>377</v>
      </c>
      <c r="R32" s="386"/>
      <c r="S32" s="386"/>
      <c r="T32" s="386"/>
      <c r="U32" s="386"/>
      <c r="V32" s="386"/>
      <c r="W32" s="387"/>
      <c r="Y32" s="82" t="str">
        <f>IF(AND(M32="",$P$37&lt;&gt;""),AA32,"")</f>
        <v/>
      </c>
      <c r="AA32" s="54" t="s">
        <v>179</v>
      </c>
    </row>
    <row r="33" spans="2:27" ht="24.75" customHeight="1">
      <c r="B33" s="9"/>
      <c r="C33" s="9"/>
      <c r="D33" s="9"/>
      <c r="E33" s="9"/>
      <c r="F33" s="9"/>
      <c r="G33" s="9"/>
      <c r="H33" s="9"/>
      <c r="I33" s="37"/>
      <c r="J33" s="145" t="s">
        <v>88</v>
      </c>
      <c r="K33" s="37"/>
      <c r="L33" s="44"/>
      <c r="M33" s="37"/>
      <c r="N33" s="36"/>
      <c r="O33" s="37"/>
      <c r="P33" s="36"/>
      <c r="Q33" s="36"/>
      <c r="R33" s="36"/>
      <c r="S33" s="36"/>
      <c r="T33" s="36"/>
      <c r="U33" s="36"/>
      <c r="V33" s="36"/>
      <c r="W33" s="37"/>
      <c r="X33" s="37"/>
      <c r="Y33" s="86"/>
      <c r="AA33" s="54"/>
    </row>
    <row r="34" spans="2:27" ht="15.75" customHeight="1">
      <c r="B34" s="9"/>
      <c r="C34" s="9"/>
      <c r="D34" s="9"/>
      <c r="E34" s="9"/>
      <c r="F34" s="9"/>
      <c r="G34" s="9"/>
      <c r="H34" s="9"/>
      <c r="I34" s="37"/>
      <c r="J34" s="45"/>
      <c r="K34" s="37"/>
      <c r="L34" s="44"/>
      <c r="M34" s="37"/>
      <c r="N34" s="36"/>
      <c r="O34" s="37"/>
      <c r="P34" s="144" t="s">
        <v>234</v>
      </c>
      <c r="Q34" s="36"/>
      <c r="R34" s="36"/>
      <c r="S34" s="36"/>
      <c r="T34" s="36"/>
      <c r="U34" s="36"/>
      <c r="V34" s="36"/>
      <c r="W34" s="37"/>
      <c r="X34" s="37"/>
      <c r="Y34" s="86"/>
      <c r="AA34" s="54"/>
    </row>
    <row r="35" spans="2:27" ht="35.450000000000003" customHeight="1">
      <c r="B35" s="4"/>
      <c r="C35" s="4"/>
      <c r="D35" s="4"/>
      <c r="E35" s="4"/>
      <c r="F35" s="4"/>
      <c r="G35" s="4"/>
      <c r="H35" s="4"/>
      <c r="I35" s="37"/>
      <c r="J35" s="37"/>
      <c r="K35" s="37"/>
      <c r="L35" s="44"/>
      <c r="M35" s="37"/>
      <c r="N35" s="388" t="s">
        <v>31</v>
      </c>
      <c r="O35" s="388"/>
      <c r="P35" s="389" t="s">
        <v>203</v>
      </c>
      <c r="Q35" s="389"/>
      <c r="R35" s="389"/>
      <c r="S35" s="389"/>
      <c r="T35" s="389"/>
      <c r="U35" s="389"/>
      <c r="V35" s="389"/>
      <c r="W35" s="389"/>
      <c r="Y35" s="87"/>
      <c r="AA35" s="54"/>
    </row>
    <row r="36" spans="2:27" ht="35.450000000000003" customHeight="1">
      <c r="B36" s="4"/>
      <c r="C36" s="4"/>
      <c r="D36" s="4"/>
      <c r="E36" s="4"/>
      <c r="F36" s="4"/>
      <c r="G36" s="4"/>
      <c r="H36" s="4"/>
      <c r="I36" s="37"/>
      <c r="J36" s="37"/>
      <c r="K36" s="37"/>
      <c r="L36" s="44"/>
      <c r="M36" s="37"/>
      <c r="N36" s="390" t="s">
        <v>238</v>
      </c>
      <c r="O36" s="390"/>
      <c r="P36" s="391" t="s">
        <v>211</v>
      </c>
      <c r="Q36" s="391"/>
      <c r="R36" s="391"/>
      <c r="S36" s="391"/>
      <c r="T36" s="391"/>
      <c r="U36" s="391"/>
      <c r="V36" s="392" t="s">
        <v>91</v>
      </c>
      <c r="W36" s="392"/>
      <c r="Y36" s="88" t="str">
        <f>IF(AND(P36="",$P$37&lt;&gt;""),AA36,"")</f>
        <v/>
      </c>
      <c r="AA36" s="54" t="s">
        <v>133</v>
      </c>
    </row>
    <row r="37" spans="2:27" ht="35.450000000000003" customHeight="1">
      <c r="B37" s="4"/>
      <c r="C37" s="4"/>
      <c r="D37" s="4"/>
      <c r="E37" s="4"/>
      <c r="F37" s="4"/>
      <c r="G37" s="4"/>
      <c r="H37" s="4"/>
      <c r="I37" s="37"/>
      <c r="J37" s="37"/>
      <c r="K37" s="37"/>
      <c r="L37" s="44"/>
      <c r="M37" s="37"/>
      <c r="N37" s="390" t="s">
        <v>239</v>
      </c>
      <c r="O37" s="390"/>
      <c r="P37" s="394" t="s">
        <v>376</v>
      </c>
      <c r="Q37" s="394"/>
      <c r="R37" s="394"/>
      <c r="S37" s="394"/>
      <c r="T37" s="394"/>
      <c r="U37" s="394"/>
      <c r="V37" s="393"/>
      <c r="W37" s="393"/>
      <c r="Y37" s="88" t="str">
        <f>IF(P37="",AA37,"")</f>
        <v/>
      </c>
      <c r="AA37" s="54" t="s">
        <v>134</v>
      </c>
    </row>
    <row r="38" spans="2:27" ht="19.149999999999999" customHeight="1">
      <c r="I38" s="37"/>
      <c r="J38" s="37"/>
      <c r="K38" s="37"/>
      <c r="L38" s="36"/>
      <c r="M38" s="37"/>
      <c r="N38" s="36"/>
      <c r="O38" s="37"/>
      <c r="P38" s="36"/>
      <c r="Q38" s="36"/>
      <c r="R38" s="36"/>
      <c r="S38" s="36"/>
      <c r="T38" s="36"/>
      <c r="U38" s="36"/>
      <c r="V38" s="36"/>
      <c r="W38" s="37"/>
      <c r="X38" s="37"/>
      <c r="Y38" s="37"/>
    </row>
    <row r="39" spans="2:27" ht="18" customHeight="1">
      <c r="I39" s="37"/>
      <c r="J39" s="46" t="s">
        <v>83</v>
      </c>
      <c r="K39" s="37"/>
      <c r="L39" s="36"/>
      <c r="M39" s="37"/>
      <c r="N39" s="36"/>
      <c r="O39" s="37"/>
      <c r="P39" s="36"/>
      <c r="Q39" s="36"/>
      <c r="R39" s="36"/>
      <c r="S39" s="396" t="s">
        <v>85</v>
      </c>
      <c r="T39" s="396"/>
      <c r="U39" s="396" t="s">
        <v>153</v>
      </c>
      <c r="V39" s="396"/>
      <c r="W39" s="396"/>
      <c r="X39" s="37"/>
      <c r="Y39" s="37"/>
    </row>
    <row r="40" spans="2:27" ht="21" customHeight="1">
      <c r="I40" s="37"/>
      <c r="J40" s="47" t="s">
        <v>84</v>
      </c>
      <c r="K40" s="37"/>
      <c r="L40" s="36"/>
      <c r="M40" s="37"/>
      <c r="N40" s="36"/>
      <c r="O40" s="37"/>
      <c r="P40" s="36"/>
      <c r="Q40" s="36"/>
      <c r="R40" s="36"/>
      <c r="S40" s="396"/>
      <c r="T40" s="396"/>
      <c r="U40" s="396" t="str">
        <f>ASC(LEFT(M16,1))</f>
        <v>1</v>
      </c>
      <c r="V40" s="396" t="str">
        <f>VLOOKUP(M15,地区別コード・会場テーブル,2,FALSE)&amp;RIGHT(プルダウン!C3,2)</f>
        <v>326</v>
      </c>
      <c r="W40" s="396"/>
      <c r="X40" s="37"/>
      <c r="Y40" s="37"/>
    </row>
    <row r="41" spans="2:27" ht="21" customHeight="1">
      <c r="I41" s="37"/>
      <c r="J41" s="48" t="s">
        <v>154</v>
      </c>
      <c r="K41" s="37"/>
      <c r="L41" s="36"/>
      <c r="M41" s="37"/>
      <c r="N41" s="36"/>
      <c r="O41" s="37"/>
      <c r="P41" s="36"/>
      <c r="Q41" s="36"/>
      <c r="R41" s="36"/>
      <c r="S41" s="396"/>
      <c r="T41" s="396"/>
      <c r="U41" s="396"/>
      <c r="V41" s="396"/>
      <c r="W41" s="396"/>
      <c r="X41" s="37"/>
      <c r="Y41" s="37"/>
    </row>
    <row r="42" spans="2:27" ht="13.15" customHeight="1">
      <c r="I42" s="37"/>
      <c r="J42" s="37"/>
      <c r="K42" s="37"/>
      <c r="L42" s="36"/>
      <c r="M42" s="37"/>
      <c r="N42" s="36"/>
      <c r="O42" s="37"/>
      <c r="P42" s="36"/>
      <c r="Q42" s="36"/>
      <c r="R42" s="36"/>
      <c r="S42" s="36"/>
      <c r="T42" s="36"/>
      <c r="U42" s="36"/>
      <c r="V42" s="395" t="str">
        <f>申込書!N42</f>
        <v>Ver.20250401</v>
      </c>
      <c r="W42" s="395"/>
      <c r="X42" s="37"/>
      <c r="Y42" s="37"/>
    </row>
  </sheetData>
  <sheetProtection sheet="1" formatColumns="0" selectLockedCells="1"/>
  <mergeCells count="62">
    <mergeCell ref="V42:W42"/>
    <mergeCell ref="S39:T39"/>
    <mergeCell ref="U39:W39"/>
    <mergeCell ref="S40:T41"/>
    <mergeCell ref="U40:U41"/>
    <mergeCell ref="V40:V41"/>
    <mergeCell ref="W40:W41"/>
    <mergeCell ref="N35:O35"/>
    <mergeCell ref="P35:W35"/>
    <mergeCell ref="N36:O36"/>
    <mergeCell ref="P36:U36"/>
    <mergeCell ref="V36:W37"/>
    <mergeCell ref="N37:O37"/>
    <mergeCell ref="P37:U37"/>
    <mergeCell ref="J28:K32"/>
    <mergeCell ref="M28:T28"/>
    <mergeCell ref="U28:W28"/>
    <mergeCell ref="P29:R29"/>
    <mergeCell ref="S29:W29"/>
    <mergeCell ref="M30:W30"/>
    <mergeCell ref="R31:S31"/>
    <mergeCell ref="T31:W31"/>
    <mergeCell ref="M32:O32"/>
    <mergeCell ref="Q32:W32"/>
    <mergeCell ref="J26:J27"/>
    <mergeCell ref="K26:L26"/>
    <mergeCell ref="M26:O26"/>
    <mergeCell ref="Q26:T26"/>
    <mergeCell ref="U26:W26"/>
    <mergeCell ref="K27:L27"/>
    <mergeCell ref="M27:O27"/>
    <mergeCell ref="Q27:W27"/>
    <mergeCell ref="J18:J25"/>
    <mergeCell ref="M18:W18"/>
    <mergeCell ref="M19:Q19"/>
    <mergeCell ref="R19:W20"/>
    <mergeCell ref="K20:L20"/>
    <mergeCell ref="M20:Q20"/>
    <mergeCell ref="M21:W21"/>
    <mergeCell ref="M22:W22"/>
    <mergeCell ref="S23:U23"/>
    <mergeCell ref="V23:W23"/>
    <mergeCell ref="M24:W24"/>
    <mergeCell ref="K25:L25"/>
    <mergeCell ref="R25:W25"/>
    <mergeCell ref="J15:J17"/>
    <mergeCell ref="M15:P15"/>
    <mergeCell ref="Q15:W15"/>
    <mergeCell ref="M16:P16"/>
    <mergeCell ref="Q16:W16"/>
    <mergeCell ref="M17:P17"/>
    <mergeCell ref="Q17:W17"/>
    <mergeCell ref="AZ1:BB1"/>
    <mergeCell ref="L9:Q9"/>
    <mergeCell ref="L10:Q10"/>
    <mergeCell ref="J14:L14"/>
    <mergeCell ref="M14:W14"/>
    <mergeCell ref="L8:Q8"/>
    <mergeCell ref="AK1:AK2"/>
    <mergeCell ref="AR1:AR2"/>
    <mergeCell ref="AS1:AS2"/>
    <mergeCell ref="AW1:AY1"/>
  </mergeCells>
  <phoneticPr fontId="4"/>
  <conditionalFormatting sqref="B10:H37">
    <cfRule type="containsBlanks" dxfId="35" priority="15">
      <formula>LEN(TRIM(B10))=0</formula>
    </cfRule>
  </conditionalFormatting>
  <conditionalFormatting sqref="L10:Q10">
    <cfRule type="expression" dxfId="34" priority="13">
      <formula>$M$16="２級"</formula>
    </cfRule>
    <cfRule type="expression" dxfId="33" priority="14">
      <formula>$M$16="１級"</formula>
    </cfRule>
  </conditionalFormatting>
  <conditionalFormatting sqref="M28:M29">
    <cfRule type="containsBlanks" dxfId="32" priority="5">
      <formula>LEN(TRIM(M28))=0</formula>
    </cfRule>
  </conditionalFormatting>
  <conditionalFormatting sqref="M26:O26">
    <cfRule type="expression" dxfId="31" priority="12">
      <formula>AND($M$16="１級",$M$26&lt;8)</formula>
    </cfRule>
  </conditionalFormatting>
  <conditionalFormatting sqref="M19:Q20">
    <cfRule type="containsBlanks" dxfId="30" priority="2">
      <formula>LEN(TRIM(M19))=0</formula>
    </cfRule>
  </conditionalFormatting>
  <conditionalFormatting sqref="M20:Q20">
    <cfRule type="expression" dxfId="29" priority="1">
      <formula>$M$19="会員（組合員）"</formula>
    </cfRule>
  </conditionalFormatting>
  <conditionalFormatting sqref="M30:W30 M31 O31 M32:O32 Q32:W32">
    <cfRule type="containsBlanks" dxfId="28" priority="10">
      <formula>LEN(TRIM(M30))=0</formula>
    </cfRule>
  </conditionalFormatting>
  <conditionalFormatting sqref="O29">
    <cfRule type="containsBlanks" dxfId="27" priority="6">
      <formula>LEN(TRIM(O29))=0</formula>
    </cfRule>
  </conditionalFormatting>
  <conditionalFormatting sqref="Q31">
    <cfRule type="containsBlanks" dxfId="26" priority="9">
      <formula>LEN(TRIM(Q31))=0</formula>
    </cfRule>
  </conditionalFormatting>
  <conditionalFormatting sqref="R12 T12 V12 M15:P17 M18:W18 M21:W22 M23 O23 Q23 M24:W24 M25 O25 Q25 M26:O27 P35:W35 P36:P37">
    <cfRule type="containsBlanks" dxfId="25" priority="16">
      <formula>LEN(TRIM(M12))=0</formula>
    </cfRule>
  </conditionalFormatting>
  <conditionalFormatting sqref="S29">
    <cfRule type="containsBlanks" dxfId="24" priority="7">
      <formula>LEN(TRIM(S29))=0</formula>
    </cfRule>
  </conditionalFormatting>
  <conditionalFormatting sqref="T31:W31">
    <cfRule type="containsBlanks" dxfId="23" priority="8">
      <formula>LEN(TRIM(T31))=0</formula>
    </cfRule>
  </conditionalFormatting>
  <conditionalFormatting sqref="U26:W26">
    <cfRule type="notContainsBlanks" dxfId="22" priority="3">
      <formula>LEN(TRIM(U26))&gt;0</formula>
    </cfRule>
    <cfRule type="expression" dxfId="21" priority="4">
      <formula>$Q$26&lt;&gt;""</formula>
    </cfRule>
  </conditionalFormatting>
  <dataValidations xWindow="515" yWindow="762" count="14">
    <dataValidation type="list" allowBlank="1" showInputMessage="1" showErrorMessage="1" error="プルダウンの中から都道府県名を選択してください。" prompt="都道府県名はプルダウンから選択してください。" sqref="S29:W29" xr:uid="{97D7A369-E9DB-4059-9660-60B298722878}">
      <formula1>都道府県</formula1>
    </dataValidation>
    <dataValidation type="textLength" operator="equal" allowBlank="1" showInputMessage="1" showErrorMessage="1" error="２級合格番号は、先頭が「2」で始まる7桁です。" sqref="U26:W26" xr:uid="{236BE7A2-1743-411D-9451-06FE2147654F}">
      <formula1>7</formula1>
    </dataValidation>
    <dataValidation type="list" allowBlank="1" showInputMessage="1" showErrorMessage="1" error="企業名はプルダウンから選択してください。" prompt="企業名はプルダウンから選択してください。" sqref="M28:T28 P35:W35" xr:uid="{BA62E348-6EB8-4A6A-B8E5-42DC7F5D911C}">
      <formula1>$AW$7:$AW$8</formula1>
    </dataValidation>
    <dataValidation type="textLength" operator="equal" allowBlank="1" showInputMessage="1" showErrorMessage="1" promptTitle="受検者の生れ年" prompt="西暦（数字4桁）で入力してください" sqref="M23" xr:uid="{001454BE-F6FB-43C2-92B5-3EDC0BA271D9}">
      <formula1>4</formula1>
    </dataValidation>
    <dataValidation type="textLength" operator="equal" allowBlank="1" showInputMessage="1" showErrorMessage="1" error="郵便番号は前半3桁、後半4桁に分けて入力してください(先頭のゼロを含む)" sqref="M29" xr:uid="{9F446287-6265-4529-893A-420ECFF45CFC}">
      <formula1>3</formula1>
    </dataValidation>
    <dataValidation type="whole" allowBlank="1" showInputMessage="1" showErrorMessage="1" sqref="Q23" xr:uid="{9BE9EE9A-4E62-4BFC-93C9-A7B38FB0BDF7}">
      <formula1>1</formula1>
      <formula2>31</formula2>
    </dataValidation>
    <dataValidation type="whole" allowBlank="1" showInputMessage="1" showErrorMessage="1" sqref="O23" xr:uid="{E1B0150B-24C4-4CDD-829C-4C24F7999B08}">
      <formula1>1</formula1>
      <formula2>12</formula2>
    </dataValidation>
    <dataValidation type="textLength" operator="equal" allowBlank="1" showInputMessage="1" showErrorMessage="1" error="郵便番号は前半3桁、後半4桁に分けて入力してください(先頭のゼロを含む)" sqref="O29" xr:uid="{0C4D126A-5E4C-49B4-8C2B-400646B5D4D5}">
      <formula1>4</formula1>
    </dataValidation>
    <dataValidation type="whole" allowBlank="1" showInputMessage="1" showErrorMessage="1" error="経験年数は「整数（半角数字）」で入力してください。" promptTitle="コンクリート工経験年数" prompt="コンクリート工の従事年数を整数で入力してください_x000a_【級別要件】_x000a_  1級 : 8年以上　または_x000a_　　　　　2級合格後1年以上_x000a_  2級 : 3年以上" sqref="M26:O26" xr:uid="{2C7935F3-7E14-408D-B25B-71AD1E0F3B83}">
      <formula1>3</formula1>
      <formula2>99</formula2>
    </dataValidation>
    <dataValidation type="list" allowBlank="1" showInputMessage="1" showErrorMessage="1" sqref="B16:C16 B17:H37" xr:uid="{6F989E80-96A6-4635-99E9-CB8E7B9586CB}">
      <formula1>"◎,〇,要検討"</formula1>
    </dataValidation>
    <dataValidation type="list" allowBlank="1" showInputMessage="1" showErrorMessage="1" promptTitle="受検等級の選択" prompt="受検等級をプルダウンから選択してください。" sqref="M16:P16" xr:uid="{EF719E27-C5B9-4D83-A5B1-DCB04A0D4AC6}">
      <formula1>"１級,２級"</formula1>
    </dataValidation>
    <dataValidation type="list" allowBlank="1" showInputMessage="1" showErrorMessage="1" promptTitle="受検地区の選択" prompt="受検地区をプルダウンから選択してください。" sqref="M15:P15" xr:uid="{0566A00D-A465-41B6-84C0-117108538AF4}">
      <formula1>受検地区</formula1>
    </dataValidation>
    <dataValidation type="list" allowBlank="1" showInputMessage="1" showErrorMessage="1" sqref="B12:C15 D12:H16" xr:uid="{2A19E699-7485-473C-AF91-A521EAA32927}">
      <formula1>"〇,要検討"</formula1>
    </dataValidation>
    <dataValidation type="list" allowBlank="1" showInputMessage="1" showErrorMessage="1" error="プルダウンの中から選択してください。" promptTitle="会員・協力会社または非会員のいずれかを選択" prompt="_x000a_①　日本躯体の構成団体の会員企業　⇒　「会員」_x000a_②　会員企業の協力会社　⇒　「会員の協力会社」_x000a_③　①・②のいずれでもない場合　⇒　　　「非会員」_x000a__x000a_　　※「構成団体」については、この申込書の下段参照_x000a__x000a_" sqref="M19:Q19" xr:uid="{5F1D23BA-A947-4EEF-99F8-2C2060496C3D}">
      <formula1>会員・協力会社・非会員区分</formula1>
    </dataValidation>
  </dataValidations>
  <printOptions horizontalCentered="1"/>
  <pageMargins left="0.31496062992125984" right="0.31496062992125984" top="0.55118110236220474" bottom="0" header="0.31496062992125984" footer="0.31496062992125984"/>
  <pageSetup paperSize="9" scale="91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2E8C4-600F-4F0A-912C-473FD2A602BA}">
  <sheetPr codeName="Sheet1">
    <tabColor rgb="FF00B0F0"/>
    <pageSetUpPr fitToPage="1"/>
  </sheetPr>
  <dimension ref="A1:AY54"/>
  <sheetViews>
    <sheetView tabSelected="1" zoomScale="90" zoomScaleNormal="90" workbookViewId="0">
      <selection activeCell="E16" sqref="E16:H16"/>
    </sheetView>
  </sheetViews>
  <sheetFormatPr defaultRowHeight="18" customHeight="1" outlineLevelCol="1"/>
  <cols>
    <col min="1" max="1" width="4.5" customWidth="1"/>
    <col min="2" max="2" width="7.75" customWidth="1"/>
    <col min="3" max="3" width="13.125" customWidth="1"/>
    <col min="4" max="4" width="14.125" style="2" customWidth="1"/>
    <col min="5" max="5" width="9.625" customWidth="1"/>
    <col min="6" max="6" width="4.875" style="2" customWidth="1"/>
    <col min="7" max="7" width="9.625" customWidth="1"/>
    <col min="8" max="8" width="4.875" style="2" customWidth="1"/>
    <col min="9" max="9" width="9.625" style="2" customWidth="1"/>
    <col min="10" max="11" width="4.875" style="2" customWidth="1"/>
    <col min="12" max="12" width="6.5" style="2" customWidth="1"/>
    <col min="13" max="13" width="4.875" style="2" customWidth="1"/>
    <col min="14" max="14" width="6.5" style="2" customWidth="1"/>
    <col min="15" max="15" width="6.375" customWidth="1"/>
    <col min="16" max="16" width="1.125" customWidth="1"/>
    <col min="17" max="17" width="27.875" customWidth="1"/>
    <col min="18" max="18" width="1.375" customWidth="1"/>
    <col min="19" max="19" width="27.875" style="52" hidden="1" customWidth="1" outlineLevel="1"/>
    <col min="20" max="20" width="2.5" customWidth="1" collapsed="1"/>
    <col min="21" max="21" width="2.5" customWidth="1"/>
    <col min="22" max="22" width="2.5" hidden="1" customWidth="1" outlineLevel="1"/>
    <col min="23" max="23" width="14.5" hidden="1" customWidth="1" outlineLevel="1"/>
    <col min="24" max="26" width="8.875" hidden="1" customWidth="1" outlineLevel="1"/>
    <col min="27" max="27" width="12.5" hidden="1" customWidth="1" outlineLevel="1"/>
    <col min="28" max="28" width="12.875" hidden="1" customWidth="1" outlineLevel="1"/>
    <col min="29" max="30" width="8.875" hidden="1" customWidth="1" outlineLevel="1"/>
    <col min="31" max="31" width="13.5" hidden="1" customWidth="1" outlineLevel="1"/>
    <col min="32" max="34" width="8.875" hidden="1" customWidth="1" outlineLevel="1"/>
    <col min="35" max="35" width="11.875" hidden="1" customWidth="1" outlineLevel="1"/>
    <col min="36" max="45" width="8.875" hidden="1" customWidth="1" outlineLevel="1"/>
    <col min="46" max="46" width="11.875" hidden="1" customWidth="1" outlineLevel="1"/>
    <col min="47" max="48" width="8.875" hidden="1" customWidth="1" outlineLevel="1"/>
    <col min="49" max="49" width="3.875" customWidth="1" collapsed="1"/>
    <col min="60" max="60" width="12" customWidth="1"/>
  </cols>
  <sheetData>
    <row r="1" spans="1:51" s="2" customFormat="1" ht="23.45" customHeight="1">
      <c r="A1" s="62"/>
      <c r="B1" s="69" t="s">
        <v>113</v>
      </c>
      <c r="C1" s="70">
        <f ca="1">LEN(D1)</f>
        <v>111</v>
      </c>
      <c r="D1" s="71" t="str" cm="1">
        <f t="array" aca="1" ref="D1" ca="1">CELL("filename",D1)</f>
        <v>\\landisk-c52432\Share\0500_コンクリート工検定事業\2600_2026年度団体検定\春期_関東地区\[関東地区団体検定申込書（企業名_□□□□ 氏名_□□□□）_2026年1月.xlsx]申込書</v>
      </c>
      <c r="E1" s="55"/>
      <c r="F1" s="55"/>
      <c r="G1" s="55"/>
      <c r="H1" s="55"/>
      <c r="I1" s="55"/>
      <c r="J1" s="36"/>
      <c r="K1" s="36"/>
      <c r="L1" s="36"/>
      <c r="M1" s="36"/>
      <c r="N1" s="36"/>
      <c r="O1" s="36"/>
      <c r="P1" s="36"/>
      <c r="Q1" s="36"/>
      <c r="S1" s="51"/>
      <c r="W1" s="75" t="s">
        <v>120</v>
      </c>
      <c r="X1" s="16" t="s">
        <v>1</v>
      </c>
      <c r="Y1" s="16" t="s">
        <v>0</v>
      </c>
      <c r="Z1" s="16" t="s">
        <v>101</v>
      </c>
      <c r="AA1" s="16" t="s">
        <v>24</v>
      </c>
      <c r="AB1" s="16" t="s">
        <v>9</v>
      </c>
      <c r="AC1" s="285" t="s">
        <v>97</v>
      </c>
      <c r="AD1" s="16"/>
      <c r="AE1" s="16" t="s">
        <v>2</v>
      </c>
      <c r="AF1" s="16" t="s">
        <v>5</v>
      </c>
      <c r="AG1" s="16" t="s">
        <v>4</v>
      </c>
      <c r="AH1" s="16" t="s">
        <v>3</v>
      </c>
      <c r="AI1" s="25" t="s">
        <v>96</v>
      </c>
      <c r="AJ1" s="287" t="s">
        <v>94</v>
      </c>
      <c r="AK1" s="289" t="s">
        <v>95</v>
      </c>
      <c r="AL1" s="65"/>
      <c r="AM1" s="23"/>
      <c r="AN1" s="23"/>
      <c r="AO1" s="291" t="s">
        <v>187</v>
      </c>
      <c r="AP1" s="292"/>
      <c r="AQ1" s="292"/>
      <c r="AR1" s="277" t="s">
        <v>6</v>
      </c>
      <c r="AS1" s="277"/>
      <c r="AT1" s="277"/>
      <c r="AX1" s="146" t="s">
        <v>198</v>
      </c>
      <c r="AY1" s="147"/>
    </row>
    <row r="2" spans="1:51" ht="18" customHeight="1">
      <c r="A2" s="62"/>
      <c r="B2" s="69" t="s">
        <v>114</v>
      </c>
      <c r="C2" s="70">
        <f ca="1">LEN(D2)</f>
        <v>64</v>
      </c>
      <c r="D2" s="71" t="str" cm="1">
        <f t="array" aca="1" ref="D2" ca="1">LEFT(CELL("filename",D2),FIND("[",CELL("filename",D2))-1)</f>
        <v>\\landisk-c52432\Share\0500_コンクリート工検定事業\2600_2026年度団体検定\春期_関東地区\</v>
      </c>
      <c r="E2" s="57"/>
      <c r="F2" s="70"/>
      <c r="G2" s="71" t="s">
        <v>115</v>
      </c>
      <c r="H2" s="70">
        <f ca="1">LEN(I2)</f>
        <v>108</v>
      </c>
      <c r="I2" s="69" t="str" cm="1">
        <f t="array" aca="1" ref="I2" ca="1">LEFT(CELL("filename",I2),FIND("]",CELL("filename",I2)))</f>
        <v>\\landisk-c52432\Share\0500_コンクリート工検定事業\2600_2026年度団体検定\春期_関東地区\[関東地区団体検定申込書（企業名_□□□□ 氏名_□□□□）_2026年1月.xlsx]</v>
      </c>
      <c r="J2" s="36"/>
      <c r="K2" s="36"/>
      <c r="L2" s="36"/>
      <c r="M2" s="36"/>
      <c r="N2" s="36"/>
      <c r="O2" s="37"/>
      <c r="P2" s="37"/>
      <c r="Q2" s="37"/>
      <c r="W2" s="68"/>
      <c r="X2" s="17"/>
      <c r="Y2" s="17"/>
      <c r="Z2" s="17"/>
      <c r="AA2" s="17"/>
      <c r="AB2" s="18"/>
      <c r="AC2" s="286"/>
      <c r="AD2" s="6" t="s">
        <v>93</v>
      </c>
      <c r="AE2" s="17"/>
      <c r="AF2" s="17"/>
      <c r="AG2" s="6"/>
      <c r="AH2" s="6"/>
      <c r="AI2" s="26"/>
      <c r="AJ2" s="288"/>
      <c r="AK2" s="290"/>
      <c r="AL2" s="66" t="s">
        <v>117</v>
      </c>
      <c r="AM2" s="24" t="s">
        <v>99</v>
      </c>
      <c r="AN2" s="24" t="s">
        <v>100</v>
      </c>
      <c r="AO2" s="6" t="s">
        <v>12</v>
      </c>
      <c r="AP2" s="6" t="s">
        <v>10</v>
      </c>
      <c r="AQ2" s="6" t="s">
        <v>11</v>
      </c>
      <c r="AR2" s="6" t="s">
        <v>13</v>
      </c>
      <c r="AS2" s="6" t="s">
        <v>98</v>
      </c>
      <c r="AT2" s="6" t="s">
        <v>8</v>
      </c>
      <c r="AX2" s="148"/>
      <c r="AY2" s="149" t="s">
        <v>197</v>
      </c>
    </row>
    <row r="3" spans="1:51" s="1" customFormat="1" ht="18" customHeight="1">
      <c r="A3" s="59"/>
      <c r="B3" s="71" t="s">
        <v>116</v>
      </c>
      <c r="C3" s="70">
        <f ca="1">C1-C2-(C1-H2)</f>
        <v>44</v>
      </c>
      <c r="D3" s="72" t="str">
        <f ca="1">MID(D1,C2+2,C3-2)</f>
        <v>関東地区団体検定申込書（企業名_□□□□ 氏名_□□□□）_2026年1月.xlsx</v>
      </c>
      <c r="E3" s="60"/>
      <c r="F3" s="73"/>
      <c r="G3" s="73" t="s">
        <v>119</v>
      </c>
      <c r="H3" s="73"/>
      <c r="I3" s="73" t="str">
        <f t="array" aca="1" ref="I3" ca="1">RIGHT(CELL("filename",I3),LEN(CELL("filename",I3))-FIND("]",CELL("filename",I3)))</f>
        <v>申込書</v>
      </c>
      <c r="J3" s="39"/>
      <c r="K3" s="39"/>
      <c r="L3" s="39"/>
      <c r="M3" s="39"/>
      <c r="N3" s="39"/>
      <c r="O3" s="38"/>
      <c r="P3" s="38"/>
      <c r="Q3" s="38"/>
      <c r="S3" s="53"/>
      <c r="W3" s="19" t="str">
        <f>CONCATENATE(E15,"_",E16)</f>
        <v>関東地区_</v>
      </c>
      <c r="X3" s="19" t="str">
        <f>E15</f>
        <v>関東地区</v>
      </c>
      <c r="Y3" s="19">
        <f>E16</f>
        <v>0</v>
      </c>
      <c r="Z3" s="20" t="str">
        <f>I16</f>
        <v>1次:学科試験・実技判断試験　
2次:実技排出試験・実技口述試験</v>
      </c>
      <c r="AA3" s="20" t="str">
        <f>E17</f>
        <v/>
      </c>
      <c r="AB3" s="19">
        <f>E18</f>
        <v>0</v>
      </c>
      <c r="AC3" s="19">
        <f>E19</f>
        <v>0</v>
      </c>
      <c r="AD3" s="19">
        <f>E20</f>
        <v>0</v>
      </c>
      <c r="AE3" s="19">
        <f>E22</f>
        <v>0</v>
      </c>
      <c r="AF3" s="19">
        <f>E21</f>
        <v>0</v>
      </c>
      <c r="AG3" s="21" t="str">
        <f>K23</f>
        <v/>
      </c>
      <c r="AH3" s="19">
        <f>E24</f>
        <v>0</v>
      </c>
      <c r="AI3" s="19" t="str">
        <f>CONCATENATE(E25,F25,G25,H25,I25)</f>
        <v>--</v>
      </c>
      <c r="AJ3" s="19" t="str">
        <f>E26</f>
        <v>この欄は「経歴証明書」の年数が表示されます。</v>
      </c>
      <c r="AK3" s="22">
        <f>E27</f>
        <v>0</v>
      </c>
      <c r="AL3" s="67">
        <f>E28</f>
        <v>0</v>
      </c>
      <c r="AM3" s="19">
        <f>H36</f>
        <v>0</v>
      </c>
      <c r="AN3" s="19">
        <f>H37</f>
        <v>0</v>
      </c>
      <c r="AO3" s="19" t="str">
        <f>CONCATENATE(E29,F29,G29)</f>
        <v>-</v>
      </c>
      <c r="AP3" s="19">
        <f>K29</f>
        <v>0</v>
      </c>
      <c r="AQ3" s="19">
        <f>E30</f>
        <v>0</v>
      </c>
      <c r="AR3" s="19" t="str">
        <f>CONCATENATE(E31,F31,G31,H31,I31)</f>
        <v>--</v>
      </c>
      <c r="AS3" s="22">
        <f>L31</f>
        <v>0</v>
      </c>
      <c r="AT3" s="19" t="str">
        <f>CONCATENATE(E32,H32,I32)</f>
        <v>@</v>
      </c>
    </row>
    <row r="4" spans="1:51" ht="18" customHeight="1">
      <c r="A4" s="37"/>
      <c r="B4" s="37"/>
      <c r="C4" s="37"/>
      <c r="D4" s="36"/>
      <c r="E4" s="37"/>
      <c r="F4" s="36"/>
      <c r="G4" s="37"/>
      <c r="H4" s="36"/>
      <c r="I4" s="36"/>
      <c r="J4" s="36"/>
      <c r="K4" s="36"/>
      <c r="L4" s="36"/>
      <c r="M4" s="36"/>
      <c r="N4" s="36"/>
      <c r="O4" s="37"/>
      <c r="P4" s="37"/>
      <c r="Q4" s="37"/>
      <c r="AB4">
        <f>AD3</f>
        <v>0</v>
      </c>
      <c r="AX4" s="112" t="s">
        <v>156</v>
      </c>
    </row>
    <row r="5" spans="1:51" ht="18" customHeight="1">
      <c r="A5" s="37"/>
      <c r="B5" s="37"/>
      <c r="C5" s="37"/>
      <c r="D5" s="36"/>
      <c r="E5" s="37"/>
      <c r="F5" s="36"/>
      <c r="G5" s="37"/>
      <c r="H5" s="36"/>
      <c r="I5" s="36"/>
      <c r="J5" s="36"/>
      <c r="K5" s="36"/>
      <c r="L5" s="36"/>
      <c r="M5" s="36"/>
      <c r="N5" s="36"/>
      <c r="O5" s="37"/>
      <c r="P5" s="37"/>
      <c r="Q5" s="37"/>
      <c r="W5" s="74"/>
    </row>
    <row r="6" spans="1:51" ht="33.6" customHeight="1">
      <c r="A6" s="37"/>
      <c r="B6" s="40" t="s">
        <v>30</v>
      </c>
      <c r="C6" s="37"/>
      <c r="D6" s="36"/>
      <c r="E6" s="37"/>
      <c r="F6" s="36"/>
      <c r="G6" s="37"/>
      <c r="H6" s="36"/>
      <c r="I6" s="36"/>
      <c r="J6" s="36"/>
      <c r="K6" s="36"/>
      <c r="L6" s="36"/>
      <c r="M6" s="36"/>
      <c r="N6" s="36"/>
      <c r="O6" s="37"/>
      <c r="P6" s="37"/>
      <c r="Q6" s="37"/>
    </row>
    <row r="7" spans="1:51" ht="16.149999999999999" customHeight="1">
      <c r="A7" s="37"/>
      <c r="B7" s="37"/>
      <c r="C7" s="37"/>
      <c r="D7" s="36"/>
      <c r="E7" s="37"/>
      <c r="F7" s="36"/>
      <c r="G7" s="37"/>
      <c r="H7" s="36"/>
      <c r="I7" s="36"/>
      <c r="J7" s="36"/>
      <c r="K7" s="36"/>
      <c r="L7" s="36"/>
      <c r="M7" s="36"/>
      <c r="N7" s="36"/>
      <c r="O7" s="37"/>
      <c r="P7" s="37"/>
      <c r="Q7" s="37"/>
      <c r="AO7" s="19">
        <f>AB3</f>
        <v>0</v>
      </c>
      <c r="AP7" s="19" t="s">
        <v>195</v>
      </c>
    </row>
    <row r="8" spans="1:51" ht="18" customHeight="1">
      <c r="A8" s="37"/>
      <c r="B8" s="37"/>
      <c r="C8" s="37"/>
      <c r="D8" s="284" t="s">
        <v>29</v>
      </c>
      <c r="E8" s="284"/>
      <c r="F8" s="284"/>
      <c r="G8" s="284"/>
      <c r="H8" s="284"/>
      <c r="I8" s="284"/>
      <c r="J8" s="37"/>
      <c r="K8" s="37"/>
      <c r="L8" s="37"/>
      <c r="M8" s="37"/>
      <c r="N8" s="37"/>
      <c r="O8" s="37"/>
      <c r="P8" s="37"/>
      <c r="Q8" s="37"/>
      <c r="AO8" s="19" t="str">
        <f>IF(AD3=0,"",AD3)</f>
        <v/>
      </c>
      <c r="AP8" s="19" t="s">
        <v>196</v>
      </c>
    </row>
    <row r="9" spans="1:51" ht="30.6" customHeight="1">
      <c r="A9" s="37"/>
      <c r="B9" s="41"/>
      <c r="C9" s="41"/>
      <c r="D9" s="278" t="s">
        <v>366</v>
      </c>
      <c r="E9" s="278"/>
      <c r="F9" s="278"/>
      <c r="G9" s="278"/>
      <c r="H9" s="278"/>
      <c r="I9" s="278"/>
      <c r="J9" s="41"/>
      <c r="K9" s="41"/>
      <c r="L9" s="41"/>
      <c r="M9" s="41"/>
      <c r="N9" s="41"/>
      <c r="O9" s="41"/>
      <c r="P9" s="37"/>
      <c r="Q9" s="37"/>
    </row>
    <row r="10" spans="1:51" ht="30.6" customHeight="1">
      <c r="A10" s="37"/>
      <c r="B10" s="42"/>
      <c r="C10" s="42"/>
      <c r="D10" s="278" t="str">
        <f>"【　"&amp;E15&amp;"__"&amp;E16&amp;"　】"</f>
        <v>【　関東地区__　】</v>
      </c>
      <c r="E10" s="278"/>
      <c r="F10" s="278"/>
      <c r="G10" s="278"/>
      <c r="H10" s="278"/>
      <c r="I10" s="278"/>
      <c r="J10" s="42"/>
      <c r="K10" s="42"/>
      <c r="L10" s="42"/>
      <c r="M10" s="42"/>
      <c r="N10" s="42"/>
      <c r="O10" s="42"/>
      <c r="P10" s="37"/>
      <c r="Q10" s="37"/>
    </row>
    <row r="11" spans="1:51" ht="3.6" customHeight="1">
      <c r="A11" s="37"/>
      <c r="B11" s="42"/>
      <c r="C11" s="42"/>
      <c r="D11" s="43"/>
      <c r="E11" s="43"/>
      <c r="F11" s="43"/>
      <c r="G11" s="43"/>
      <c r="H11" s="43"/>
      <c r="I11" s="43"/>
      <c r="J11" s="42"/>
      <c r="K11" s="42"/>
      <c r="L11" s="42"/>
      <c r="M11" s="42"/>
      <c r="N11" s="42"/>
      <c r="O11" s="42"/>
      <c r="P11" s="37"/>
      <c r="Q11" s="37"/>
    </row>
    <row r="12" spans="1:51" ht="19.149999999999999" customHeight="1">
      <c r="A12" s="37"/>
      <c r="B12" s="37"/>
      <c r="C12" s="37"/>
      <c r="D12" s="36"/>
      <c r="E12" s="37"/>
      <c r="F12" s="36"/>
      <c r="G12" s="37"/>
      <c r="H12" s="36"/>
      <c r="I12" s="49" t="s">
        <v>111</v>
      </c>
      <c r="J12" s="38">
        <v>2025</v>
      </c>
      <c r="K12" s="50" t="s">
        <v>19</v>
      </c>
      <c r="L12" s="81"/>
      <c r="M12" s="50" t="s">
        <v>20</v>
      </c>
      <c r="N12" s="81"/>
      <c r="O12" s="49" t="s">
        <v>21</v>
      </c>
      <c r="P12" s="37"/>
      <c r="Q12" s="37"/>
    </row>
    <row r="13" spans="1:51" ht="5.45" customHeight="1" thickBot="1">
      <c r="A13" s="37"/>
      <c r="B13" s="37"/>
      <c r="C13" s="37"/>
      <c r="D13" s="36"/>
      <c r="E13" s="37"/>
      <c r="F13" s="36"/>
      <c r="G13" s="37"/>
      <c r="H13" s="36"/>
      <c r="I13" s="36"/>
      <c r="J13" s="36"/>
      <c r="K13" s="36"/>
      <c r="L13" s="36"/>
      <c r="M13" s="36"/>
      <c r="N13" s="36"/>
      <c r="O13" s="37"/>
      <c r="P13" s="37"/>
      <c r="Q13" s="37"/>
    </row>
    <row r="14" spans="1:51" s="1" customFormat="1" ht="19.149999999999999" customHeight="1" thickBot="1">
      <c r="A14" s="38"/>
      <c r="B14" s="279" t="s">
        <v>26</v>
      </c>
      <c r="C14" s="280"/>
      <c r="D14" s="281"/>
      <c r="E14" s="282" t="s">
        <v>25</v>
      </c>
      <c r="F14" s="280"/>
      <c r="G14" s="280"/>
      <c r="H14" s="280"/>
      <c r="I14" s="280"/>
      <c r="J14" s="280"/>
      <c r="K14" s="280"/>
      <c r="L14" s="280"/>
      <c r="M14" s="280"/>
      <c r="N14" s="280"/>
      <c r="O14" s="283"/>
      <c r="Q14" s="271" t="s">
        <v>81</v>
      </c>
      <c r="S14" s="79"/>
    </row>
    <row r="15" spans="1:51" ht="33" customHeight="1">
      <c r="A15" s="37"/>
      <c r="B15" s="293" t="s">
        <v>17</v>
      </c>
      <c r="C15" s="253" t="s">
        <v>1</v>
      </c>
      <c r="D15" s="254" t="s">
        <v>166</v>
      </c>
      <c r="E15" s="299" t="s">
        <v>86</v>
      </c>
      <c r="F15" s="300"/>
      <c r="G15" s="300"/>
      <c r="H15" s="402"/>
      <c r="I15" s="299" t="str">
        <f>IFERROR(VLOOKUP(E15,地区別コード・会場テーブル,3,FALSE),"")</f>
        <v>1次：としま区民センター　2次：清水建設　匠技塾</v>
      </c>
      <c r="J15" s="300"/>
      <c r="K15" s="300"/>
      <c r="L15" s="300"/>
      <c r="M15" s="300"/>
      <c r="N15" s="300"/>
      <c r="O15" s="301"/>
      <c r="Q15" s="82" t="str">
        <f>IF(AND(E15="",$H$37&lt;&gt;""),S15,"")</f>
        <v/>
      </c>
      <c r="S15" s="54" t="s">
        <v>199</v>
      </c>
    </row>
    <row r="16" spans="1:51" ht="33" customHeight="1">
      <c r="A16" s="37"/>
      <c r="B16" s="294"/>
      <c r="C16" s="255" t="s">
        <v>0</v>
      </c>
      <c r="D16" s="256" t="s">
        <v>167</v>
      </c>
      <c r="E16" s="302"/>
      <c r="F16" s="303"/>
      <c r="G16" s="303"/>
      <c r="H16" s="304"/>
      <c r="I16" s="403" t="s">
        <v>396</v>
      </c>
      <c r="J16" s="306"/>
      <c r="K16" s="306"/>
      <c r="L16" s="306"/>
      <c r="M16" s="306"/>
      <c r="N16" s="306"/>
      <c r="O16" s="307"/>
      <c r="Q16" s="82" t="str">
        <f>IF(AND(E16="",$H$37&lt;&gt;""),S16,"")</f>
        <v/>
      </c>
      <c r="S16" s="54" t="s">
        <v>121</v>
      </c>
    </row>
    <row r="17" spans="1:19" ht="27.6" customHeight="1" thickBot="1">
      <c r="A17" s="37"/>
      <c r="B17" s="295"/>
      <c r="C17" s="257" t="s">
        <v>383</v>
      </c>
      <c r="D17" s="258"/>
      <c r="E17" s="308" t="str">
        <f>IFERROR(VLOOKUP((E15&amp;"_"&amp;E16),等級別検定日テーブル,3,FALSE),"")</f>
        <v/>
      </c>
      <c r="F17" s="309"/>
      <c r="G17" s="309"/>
      <c r="H17" s="310"/>
      <c r="I17" s="311"/>
      <c r="J17" s="312"/>
      <c r="K17" s="312"/>
      <c r="L17" s="312"/>
      <c r="M17" s="312"/>
      <c r="N17" s="312"/>
      <c r="O17" s="313"/>
      <c r="Q17" s="83"/>
      <c r="S17" s="54"/>
    </row>
    <row r="18" spans="1:19" ht="39.6" customHeight="1">
      <c r="A18" s="37"/>
      <c r="B18" s="293" t="s">
        <v>92</v>
      </c>
      <c r="C18" s="259" t="s">
        <v>9</v>
      </c>
      <c r="D18" s="260" t="s">
        <v>112</v>
      </c>
      <c r="E18" s="314"/>
      <c r="F18" s="315"/>
      <c r="G18" s="315"/>
      <c r="H18" s="315"/>
      <c r="I18" s="315"/>
      <c r="J18" s="315"/>
      <c r="K18" s="315"/>
      <c r="L18" s="315"/>
      <c r="M18" s="315"/>
      <c r="N18" s="315"/>
      <c r="O18" s="316"/>
      <c r="Q18" s="84" t="str">
        <f>IF(AND(E18="",$H$37&lt;&gt;""),S18,"")</f>
        <v/>
      </c>
      <c r="S18" s="54" t="s">
        <v>122</v>
      </c>
    </row>
    <row r="19" spans="1:19" ht="25.9" customHeight="1">
      <c r="A19" s="37"/>
      <c r="B19" s="294"/>
      <c r="C19" s="265" t="s">
        <v>367</v>
      </c>
      <c r="D19" s="261"/>
      <c r="E19" s="317"/>
      <c r="F19" s="318"/>
      <c r="G19" s="318"/>
      <c r="H19" s="318"/>
      <c r="I19" s="318"/>
      <c r="J19" s="319" t="str">
        <f>IF(E19="","",IF(E19="会員の協力会社","「協力会社」所属の場合、会員企業名を入力のうえ、別紙「協力会社確認書」をご提出ください",""))</f>
        <v/>
      </c>
      <c r="K19" s="320"/>
      <c r="L19" s="320"/>
      <c r="M19" s="320"/>
      <c r="N19" s="320"/>
      <c r="O19" s="321"/>
      <c r="Q19" s="82" t="str">
        <f t="shared" ref="Q19:Q27" si="0">IF(AND(E19="",$H$37&lt;&gt;""),S19,"")</f>
        <v/>
      </c>
      <c r="S19" s="54" t="s">
        <v>235</v>
      </c>
    </row>
    <row r="20" spans="1:19" ht="25.9" customHeight="1" thickBot="1">
      <c r="A20" s="37"/>
      <c r="B20" s="294"/>
      <c r="C20" s="325" t="s">
        <v>368</v>
      </c>
      <c r="D20" s="326"/>
      <c r="E20" s="327"/>
      <c r="F20" s="328"/>
      <c r="G20" s="328"/>
      <c r="H20" s="328"/>
      <c r="I20" s="328"/>
      <c r="J20" s="322"/>
      <c r="K20" s="323"/>
      <c r="L20" s="323"/>
      <c r="M20" s="323"/>
      <c r="N20" s="323"/>
      <c r="O20" s="324"/>
      <c r="Q20" s="83" t="str">
        <f>IF(AND(E20="",$H$37&lt;&gt;"",E19="協力会社"),S20,"")</f>
        <v/>
      </c>
      <c r="S20" s="54" t="s">
        <v>124</v>
      </c>
    </row>
    <row r="21" spans="1:19" ht="24.6" customHeight="1">
      <c r="A21" s="37"/>
      <c r="B21" s="294"/>
      <c r="C21" s="262" t="s">
        <v>5</v>
      </c>
      <c r="D21" s="263" t="s">
        <v>125</v>
      </c>
      <c r="E21" s="329"/>
      <c r="F21" s="330"/>
      <c r="G21" s="330"/>
      <c r="H21" s="330"/>
      <c r="I21" s="330"/>
      <c r="J21" s="330"/>
      <c r="K21" s="330"/>
      <c r="L21" s="330"/>
      <c r="M21" s="330"/>
      <c r="N21" s="330"/>
      <c r="O21" s="331"/>
      <c r="Q21" s="84" t="str">
        <f t="shared" si="0"/>
        <v/>
      </c>
      <c r="S21" s="54" t="s">
        <v>135</v>
      </c>
    </row>
    <row r="22" spans="1:19" ht="36.6" customHeight="1">
      <c r="A22" s="37"/>
      <c r="B22" s="294"/>
      <c r="C22" s="255" t="s">
        <v>2</v>
      </c>
      <c r="D22" s="264" t="s">
        <v>125</v>
      </c>
      <c r="E22" s="332"/>
      <c r="F22" s="333"/>
      <c r="G22" s="333"/>
      <c r="H22" s="333"/>
      <c r="I22" s="333"/>
      <c r="J22" s="333"/>
      <c r="K22" s="333"/>
      <c r="L22" s="333"/>
      <c r="M22" s="333"/>
      <c r="N22" s="333"/>
      <c r="O22" s="334"/>
      <c r="Q22" s="82" t="str">
        <f t="shared" si="0"/>
        <v/>
      </c>
      <c r="S22" s="54" t="s">
        <v>126</v>
      </c>
    </row>
    <row r="23" spans="1:19" ht="24" customHeight="1">
      <c r="A23" s="37"/>
      <c r="B23" s="294"/>
      <c r="C23" s="265" t="s">
        <v>4</v>
      </c>
      <c r="D23" s="266" t="s">
        <v>18</v>
      </c>
      <c r="E23" s="31"/>
      <c r="F23" s="27" t="s">
        <v>19</v>
      </c>
      <c r="G23" s="32"/>
      <c r="H23" s="27" t="s">
        <v>20</v>
      </c>
      <c r="I23" s="32"/>
      <c r="J23" s="28" t="s">
        <v>23</v>
      </c>
      <c r="K23" s="335" t="str">
        <f>IFERROR(VALUE(CONCATENATE(E23,"/",G23,"/",I23)),"")</f>
        <v/>
      </c>
      <c r="L23" s="336"/>
      <c r="M23" s="336"/>
      <c r="N23" s="337" t="str">
        <f>IFERROR(ROUNDDOWN(YEARFRAC(K23,E17,3),0),"")</f>
        <v/>
      </c>
      <c r="O23" s="338"/>
      <c r="Q23" s="82" t="str">
        <f>IF(AND(I23="",$H$37&lt;&gt;""),S23,"")</f>
        <v/>
      </c>
      <c r="S23" s="54" t="s">
        <v>127</v>
      </c>
    </row>
    <row r="24" spans="1:19" ht="38.450000000000003" customHeight="1">
      <c r="A24" s="37"/>
      <c r="B24" s="294"/>
      <c r="C24" s="265" t="s">
        <v>3</v>
      </c>
      <c r="D24" s="266" t="s">
        <v>32</v>
      </c>
      <c r="E24" s="339"/>
      <c r="F24" s="340"/>
      <c r="G24" s="340"/>
      <c r="H24" s="340"/>
      <c r="I24" s="340"/>
      <c r="J24" s="340"/>
      <c r="K24" s="340"/>
      <c r="L24" s="340"/>
      <c r="M24" s="340"/>
      <c r="N24" s="340"/>
      <c r="O24" s="341"/>
      <c r="Q24" s="82" t="str">
        <f t="shared" si="0"/>
        <v/>
      </c>
      <c r="S24" s="54" t="s">
        <v>128</v>
      </c>
    </row>
    <row r="25" spans="1:19" ht="30.6" customHeight="1" thickBot="1">
      <c r="A25" s="37"/>
      <c r="B25" s="294"/>
      <c r="C25" s="342" t="s">
        <v>28</v>
      </c>
      <c r="D25" s="343"/>
      <c r="E25" s="76"/>
      <c r="F25" s="77" t="s">
        <v>14</v>
      </c>
      <c r="G25" s="114"/>
      <c r="H25" s="77" t="s">
        <v>14</v>
      </c>
      <c r="I25" s="113"/>
      <c r="J25" s="344" t="s">
        <v>152</v>
      </c>
      <c r="K25" s="345"/>
      <c r="L25" s="345"/>
      <c r="M25" s="345"/>
      <c r="N25" s="345"/>
      <c r="O25" s="346"/>
      <c r="Q25" s="85" t="str">
        <f>IF(AND(I25="",$H$37&lt;&gt;""),S25,"")</f>
        <v/>
      </c>
      <c r="S25" s="54" t="s">
        <v>129</v>
      </c>
    </row>
    <row r="26" spans="1:19" ht="41.25" customHeight="1" thickTop="1">
      <c r="A26" s="37"/>
      <c r="B26" s="294" t="s">
        <v>90</v>
      </c>
      <c r="C26" s="347" t="s">
        <v>357</v>
      </c>
      <c r="D26" s="348"/>
      <c r="E26" s="399" t="str">
        <f>IF(経歴証明書!AM25=0,"この欄は「経歴証明書」の年数が表示されます。",経歴証明書!AM25)</f>
        <v>この欄は「経歴証明書」の年数が表示されます。</v>
      </c>
      <c r="F26" s="400"/>
      <c r="G26" s="400"/>
      <c r="H26" s="121" t="s">
        <v>102</v>
      </c>
      <c r="I26" s="351" t="str">
        <f>IF(E26="この欄は「経歴証明書」の年数が表示されます。","",IFERROR(IF(AND(VALUE(LEFT(E16,1))=1,E26&lt;8),"経験8年未満の１級受検者は、右欄に「２級合格番号」を入力→",""),""))</f>
        <v/>
      </c>
      <c r="J26" s="351"/>
      <c r="K26" s="351"/>
      <c r="L26" s="351"/>
      <c r="M26" s="352"/>
      <c r="N26" s="353"/>
      <c r="O26" s="354"/>
      <c r="Q26" s="84" t="str">
        <f t="shared" si="0"/>
        <v/>
      </c>
      <c r="S26" s="179" t="s">
        <v>236</v>
      </c>
    </row>
    <row r="27" spans="1:19" ht="24" customHeight="1" thickBot="1">
      <c r="A27" s="37"/>
      <c r="B27" s="295"/>
      <c r="C27" s="355" t="s">
        <v>130</v>
      </c>
      <c r="D27" s="356"/>
      <c r="E27" s="357"/>
      <c r="F27" s="358"/>
      <c r="G27" s="358"/>
      <c r="H27" s="122" t="s">
        <v>15</v>
      </c>
      <c r="I27" s="359" t="s">
        <v>82</v>
      </c>
      <c r="J27" s="359"/>
      <c r="K27" s="359"/>
      <c r="L27" s="359"/>
      <c r="M27" s="359"/>
      <c r="N27" s="359"/>
      <c r="O27" s="360"/>
      <c r="Q27" s="83" t="str">
        <f t="shared" si="0"/>
        <v/>
      </c>
      <c r="S27" s="54" t="s">
        <v>131</v>
      </c>
    </row>
    <row r="28" spans="1:19" ht="33" customHeight="1">
      <c r="A28" s="37"/>
      <c r="B28" s="361" t="s">
        <v>173</v>
      </c>
      <c r="C28" s="362"/>
      <c r="D28" s="267" t="s">
        <v>174</v>
      </c>
      <c r="E28" s="314"/>
      <c r="F28" s="315"/>
      <c r="G28" s="315"/>
      <c r="H28" s="315"/>
      <c r="I28" s="315"/>
      <c r="J28" s="315"/>
      <c r="K28" s="315"/>
      <c r="L28" s="315"/>
      <c r="M28" s="367" t="str">
        <f>IF(E28="","",VLOOKUP(E28,AO7:AP8,2,FALSE))</f>
        <v/>
      </c>
      <c r="N28" s="368"/>
      <c r="O28" s="369"/>
      <c r="Q28" s="84" t="str">
        <f>IF(AND(E28="",$H$37&lt;&gt;""),S28,"")</f>
        <v/>
      </c>
      <c r="S28" s="54" t="s">
        <v>175</v>
      </c>
    </row>
    <row r="29" spans="1:19" ht="24" customHeight="1">
      <c r="A29" s="37"/>
      <c r="B29" s="363"/>
      <c r="C29" s="364"/>
      <c r="D29" s="268" t="s">
        <v>12</v>
      </c>
      <c r="E29" s="33"/>
      <c r="F29" s="29" t="s">
        <v>14</v>
      </c>
      <c r="G29" s="34"/>
      <c r="H29" s="370" t="s">
        <v>10</v>
      </c>
      <c r="I29" s="371"/>
      <c r="J29" s="372"/>
      <c r="K29" s="373"/>
      <c r="L29" s="374"/>
      <c r="M29" s="374"/>
      <c r="N29" s="374"/>
      <c r="O29" s="375"/>
      <c r="Q29" s="82" t="str">
        <f>IF(AND(OR(K29="",E29=""),$H$37&lt;&gt;""),S29,"")</f>
        <v/>
      </c>
      <c r="S29" s="54" t="s">
        <v>213</v>
      </c>
    </row>
    <row r="30" spans="1:19" ht="37.9" customHeight="1">
      <c r="A30" s="37"/>
      <c r="B30" s="363"/>
      <c r="C30" s="364"/>
      <c r="D30" s="269" t="s">
        <v>11</v>
      </c>
      <c r="E30" s="376"/>
      <c r="F30" s="377"/>
      <c r="G30" s="377"/>
      <c r="H30" s="377"/>
      <c r="I30" s="377"/>
      <c r="J30" s="377"/>
      <c r="K30" s="377"/>
      <c r="L30" s="377"/>
      <c r="M30" s="377"/>
      <c r="N30" s="377"/>
      <c r="O30" s="378"/>
      <c r="Q30" s="82" t="str">
        <f>IF(AND(E30="",$H$37&lt;&gt;""),S30,"")</f>
        <v/>
      </c>
      <c r="S30" s="54" t="s">
        <v>177</v>
      </c>
    </row>
    <row r="31" spans="1:19" ht="24" customHeight="1">
      <c r="A31" s="37"/>
      <c r="B31" s="363"/>
      <c r="C31" s="364"/>
      <c r="D31" s="267" t="s">
        <v>13</v>
      </c>
      <c r="E31" s="33"/>
      <c r="F31" s="29" t="s">
        <v>14</v>
      </c>
      <c r="G31" s="35"/>
      <c r="H31" s="78" t="s">
        <v>14</v>
      </c>
      <c r="I31" s="115"/>
      <c r="J31" s="379" t="s">
        <v>89</v>
      </c>
      <c r="K31" s="380"/>
      <c r="L31" s="381"/>
      <c r="M31" s="382"/>
      <c r="N31" s="382"/>
      <c r="O31" s="383"/>
      <c r="Q31" s="82" t="str">
        <f>IF(AND(L31="",$H$37&lt;&gt;""),S31,"")</f>
        <v/>
      </c>
      <c r="S31" s="54" t="s">
        <v>178</v>
      </c>
    </row>
    <row r="32" spans="1:19" ht="24" customHeight="1" thickBot="1">
      <c r="A32" s="37"/>
      <c r="B32" s="365"/>
      <c r="C32" s="366"/>
      <c r="D32" s="270" t="s">
        <v>8</v>
      </c>
      <c r="E32" s="384"/>
      <c r="F32" s="385"/>
      <c r="G32" s="385"/>
      <c r="H32" s="30" t="s">
        <v>22</v>
      </c>
      <c r="I32" s="386"/>
      <c r="J32" s="386"/>
      <c r="K32" s="386"/>
      <c r="L32" s="386"/>
      <c r="M32" s="386"/>
      <c r="N32" s="386"/>
      <c r="O32" s="387"/>
      <c r="Q32" s="82" t="str">
        <f>IF(AND(E32="",$H$37&lt;&gt;""),S32,"")</f>
        <v/>
      </c>
      <c r="S32" s="54" t="s">
        <v>179</v>
      </c>
    </row>
    <row r="33" spans="1:19" ht="24.75" customHeight="1">
      <c r="A33" s="37"/>
      <c r="B33" s="145" t="s">
        <v>88</v>
      </c>
      <c r="C33" s="37"/>
      <c r="D33" s="44"/>
      <c r="E33" s="37"/>
      <c r="F33" s="36"/>
      <c r="G33" s="37"/>
      <c r="H33" s="36"/>
      <c r="I33" s="36"/>
      <c r="J33" s="36"/>
      <c r="K33" s="36"/>
      <c r="L33" s="36"/>
      <c r="M33" s="36"/>
      <c r="N33" s="36"/>
      <c r="O33" s="37"/>
      <c r="P33" s="37"/>
      <c r="Q33" s="86"/>
      <c r="S33" s="54"/>
    </row>
    <row r="34" spans="1:19" ht="15.75" customHeight="1">
      <c r="A34" s="37"/>
      <c r="B34" s="45"/>
      <c r="C34" s="37"/>
      <c r="D34" s="44"/>
      <c r="E34" s="37"/>
      <c r="F34" s="36"/>
      <c r="G34" s="37"/>
      <c r="H34" s="144" t="s">
        <v>369</v>
      </c>
      <c r="I34" s="36"/>
      <c r="J34" s="36"/>
      <c r="K34" s="36"/>
      <c r="L34" s="36"/>
      <c r="M34" s="36"/>
      <c r="N34" s="36"/>
      <c r="O34" s="37"/>
      <c r="P34" s="37"/>
      <c r="Q34" s="86"/>
      <c r="S34" s="54"/>
    </row>
    <row r="35" spans="1:19" ht="35.450000000000003" customHeight="1">
      <c r="A35" s="37"/>
      <c r="B35" s="37"/>
      <c r="C35" s="37"/>
      <c r="D35" s="44"/>
      <c r="E35" s="37"/>
      <c r="F35" s="388" t="s">
        <v>31</v>
      </c>
      <c r="G35" s="388"/>
      <c r="H35" s="398"/>
      <c r="I35" s="398"/>
      <c r="J35" s="398"/>
      <c r="K35" s="398"/>
      <c r="L35" s="398"/>
      <c r="M35" s="398"/>
      <c r="N35" s="398"/>
      <c r="O35" s="398"/>
      <c r="Q35" s="87"/>
      <c r="S35" s="54"/>
    </row>
    <row r="36" spans="1:19" ht="35.450000000000003" customHeight="1">
      <c r="A36" s="37"/>
      <c r="B36" s="37"/>
      <c r="C36" s="37"/>
      <c r="D36" s="44"/>
      <c r="E36" s="37"/>
      <c r="F36" s="397" t="s">
        <v>238</v>
      </c>
      <c r="G36" s="397"/>
      <c r="H36" s="391"/>
      <c r="I36" s="391"/>
      <c r="J36" s="391"/>
      <c r="K36" s="391"/>
      <c r="L36" s="391"/>
      <c r="M36" s="391"/>
      <c r="N36" s="392" t="s">
        <v>91</v>
      </c>
      <c r="O36" s="392"/>
      <c r="Q36" s="88" t="str">
        <f>IF(AND(H36="",$H$37&lt;&gt;""),S36,"")</f>
        <v/>
      </c>
      <c r="S36" s="179" t="s">
        <v>237</v>
      </c>
    </row>
    <row r="37" spans="1:19" ht="35.450000000000003" customHeight="1">
      <c r="A37" s="37"/>
      <c r="B37" s="37"/>
      <c r="C37" s="37"/>
      <c r="D37" s="44"/>
      <c r="E37" s="37"/>
      <c r="F37" s="397" t="s">
        <v>239</v>
      </c>
      <c r="G37" s="397"/>
      <c r="H37" s="394"/>
      <c r="I37" s="394"/>
      <c r="J37" s="394"/>
      <c r="K37" s="394"/>
      <c r="L37" s="394"/>
      <c r="M37" s="394"/>
      <c r="N37" s="393"/>
      <c r="O37" s="393"/>
      <c r="Q37" s="88" t="str">
        <f>IF(H37="",S37,"")</f>
        <v>証明者の氏名を入力してください</v>
      </c>
      <c r="S37" s="179" t="s">
        <v>240</v>
      </c>
    </row>
    <row r="38" spans="1:19" ht="19.149999999999999" customHeight="1">
      <c r="A38" s="37"/>
      <c r="B38" s="37"/>
      <c r="C38" s="37"/>
      <c r="D38" s="36"/>
      <c r="E38" s="37"/>
      <c r="F38" s="36"/>
      <c r="G38" s="37"/>
      <c r="H38" s="36"/>
      <c r="I38" s="36"/>
      <c r="J38" s="36"/>
      <c r="K38" s="36"/>
      <c r="L38" s="36"/>
      <c r="M38" s="36"/>
      <c r="N38" s="36"/>
      <c r="O38" s="37"/>
      <c r="P38" s="37"/>
      <c r="Q38" s="37"/>
    </row>
    <row r="39" spans="1:19" ht="18" customHeight="1">
      <c r="A39" s="37"/>
      <c r="B39" s="46" t="s">
        <v>83</v>
      </c>
      <c r="C39" s="37"/>
      <c r="D39" s="36"/>
      <c r="E39" s="37"/>
      <c r="F39" s="36"/>
      <c r="G39" s="37"/>
      <c r="H39" s="36"/>
      <c r="I39" s="36"/>
      <c r="J39" s="36"/>
      <c r="K39" s="396" t="s">
        <v>85</v>
      </c>
      <c r="L39" s="396"/>
      <c r="M39" s="396" t="s">
        <v>153</v>
      </c>
      <c r="N39" s="396"/>
      <c r="O39" s="396"/>
      <c r="P39" s="37"/>
      <c r="Q39" s="37"/>
    </row>
    <row r="40" spans="1:19" ht="21" customHeight="1">
      <c r="A40" s="37"/>
      <c r="B40" s="47" t="s">
        <v>84</v>
      </c>
      <c r="C40" s="37"/>
      <c r="D40" s="36"/>
      <c r="E40" s="37"/>
      <c r="F40" s="36"/>
      <c r="G40" s="37"/>
      <c r="H40" s="36"/>
      <c r="I40" s="36"/>
      <c r="J40" s="36"/>
      <c r="K40" s="396"/>
      <c r="L40" s="396"/>
      <c r="M40" s="396" t="str">
        <f>ASC(LEFT(E16,1))</f>
        <v/>
      </c>
      <c r="N40" s="396" t="str">
        <f>VLOOKUP(E15,地区別コード・会場テーブル,2,FALSE)&amp;RIGHT(プルダウン!C3,2)</f>
        <v>326</v>
      </c>
      <c r="O40" s="396"/>
      <c r="P40" s="37"/>
      <c r="Q40" s="37"/>
    </row>
    <row r="41" spans="1:19" ht="21" customHeight="1">
      <c r="A41" s="37"/>
      <c r="B41" s="48" t="s">
        <v>154</v>
      </c>
      <c r="C41" s="37"/>
      <c r="D41" s="36"/>
      <c r="E41" s="37"/>
      <c r="F41" s="36"/>
      <c r="G41" s="37"/>
      <c r="H41" s="36"/>
      <c r="I41" s="36"/>
      <c r="J41" s="36"/>
      <c r="K41" s="396"/>
      <c r="L41" s="396"/>
      <c r="M41" s="396"/>
      <c r="N41" s="396"/>
      <c r="O41" s="396"/>
      <c r="P41" s="37"/>
      <c r="Q41" s="37"/>
    </row>
    <row r="42" spans="1:19" ht="13.15" customHeight="1">
      <c r="A42" s="37"/>
      <c r="B42" s="37"/>
      <c r="C42" s="37"/>
      <c r="D42" s="36"/>
      <c r="E42" s="37"/>
      <c r="F42" s="36"/>
      <c r="G42" s="37"/>
      <c r="H42" s="36"/>
      <c r="I42" s="36"/>
      <c r="J42" s="36"/>
      <c r="K42" s="36"/>
      <c r="L42" s="36"/>
      <c r="M42" s="36"/>
      <c r="N42" s="401" t="s">
        <v>220</v>
      </c>
      <c r="O42" s="401"/>
      <c r="P42" s="37"/>
      <c r="Q42" s="37"/>
    </row>
    <row r="44" spans="1:19" ht="18" customHeight="1">
      <c r="B44" s="162" t="s">
        <v>224</v>
      </c>
      <c r="C44" s="163"/>
      <c r="D44" s="163"/>
      <c r="E44" s="163"/>
      <c r="F44" s="163"/>
      <c r="G44" s="163"/>
      <c r="H44" s="163"/>
      <c r="I44" s="163"/>
      <c r="J44" s="163"/>
      <c r="K44" s="163"/>
      <c r="L44" s="164"/>
      <c r="M44"/>
      <c r="N44"/>
      <c r="S44"/>
    </row>
    <row r="45" spans="1:19" ht="18" customHeight="1">
      <c r="B45" s="165" t="s">
        <v>225</v>
      </c>
      <c r="C45" s="145"/>
      <c r="D45" s="145"/>
      <c r="E45" s="145"/>
      <c r="F45" s="145"/>
      <c r="G45" s="145"/>
      <c r="H45" s="145"/>
      <c r="I45" s="145"/>
      <c r="J45" s="145"/>
      <c r="K45" s="145"/>
      <c r="L45" s="166"/>
      <c r="M45"/>
      <c r="N45"/>
      <c r="S45"/>
    </row>
    <row r="46" spans="1:19" ht="10.5" customHeight="1">
      <c r="B46" s="167"/>
      <c r="C46" s="168"/>
      <c r="D46" s="169"/>
      <c r="E46" s="169"/>
      <c r="F46" s="169"/>
      <c r="G46" s="169"/>
      <c r="H46" s="169"/>
      <c r="I46" s="169"/>
      <c r="J46" s="169"/>
      <c r="K46" s="169"/>
      <c r="L46" s="170"/>
      <c r="M46"/>
      <c r="N46"/>
      <c r="S46"/>
    </row>
    <row r="47" spans="1:19" ht="18" customHeight="1">
      <c r="B47" s="171"/>
      <c r="C47" s="172" t="s">
        <v>226</v>
      </c>
      <c r="D47" s="169"/>
      <c r="E47" s="169"/>
      <c r="F47" s="169"/>
      <c r="G47" s="169"/>
      <c r="H47" s="169"/>
      <c r="I47" s="169"/>
      <c r="J47" s="169"/>
      <c r="K47" s="169"/>
      <c r="L47" s="170"/>
      <c r="M47"/>
      <c r="N47"/>
      <c r="S47"/>
    </row>
    <row r="48" spans="1:19" ht="18" customHeight="1">
      <c r="B48" s="171"/>
      <c r="C48" s="172" t="s">
        <v>227</v>
      </c>
      <c r="D48" s="169"/>
      <c r="E48" s="169"/>
      <c r="F48" s="169"/>
      <c r="G48" s="169"/>
      <c r="H48" s="169"/>
      <c r="I48" s="169"/>
      <c r="J48" s="169"/>
      <c r="K48" s="169"/>
      <c r="L48" s="170"/>
      <c r="M48"/>
      <c r="N48"/>
      <c r="S48"/>
    </row>
    <row r="49" spans="2:19" ht="18" customHeight="1">
      <c r="B49" s="171"/>
      <c r="C49" s="172" t="s">
        <v>228</v>
      </c>
      <c r="D49" s="169"/>
      <c r="E49" s="169"/>
      <c r="F49" s="169"/>
      <c r="G49" s="169"/>
      <c r="H49" s="169"/>
      <c r="I49" s="169"/>
      <c r="J49" s="169"/>
      <c r="K49" s="169"/>
      <c r="L49" s="170"/>
      <c r="M49"/>
      <c r="N49"/>
      <c r="S49"/>
    </row>
    <row r="50" spans="2:19" ht="18" customHeight="1">
      <c r="B50" s="171"/>
      <c r="C50" s="172" t="s">
        <v>229</v>
      </c>
      <c r="D50" s="169"/>
      <c r="E50" s="169"/>
      <c r="F50" s="169"/>
      <c r="G50" s="169"/>
      <c r="H50" s="169"/>
      <c r="I50" s="169"/>
      <c r="J50" s="169"/>
      <c r="K50" s="169"/>
      <c r="L50" s="170"/>
      <c r="M50"/>
      <c r="N50"/>
      <c r="S50"/>
    </row>
    <row r="51" spans="2:19" ht="18" customHeight="1">
      <c r="B51" s="171"/>
      <c r="C51" s="172" t="s">
        <v>230</v>
      </c>
      <c r="D51" s="169"/>
      <c r="E51" s="169"/>
      <c r="F51" s="169"/>
      <c r="G51" s="169"/>
      <c r="H51" s="169"/>
      <c r="I51" s="169"/>
      <c r="J51" s="169"/>
      <c r="K51" s="169"/>
      <c r="L51" s="170"/>
      <c r="M51"/>
      <c r="N51"/>
      <c r="S51"/>
    </row>
    <row r="52" spans="2:19" ht="18" customHeight="1">
      <c r="B52" s="171"/>
      <c r="C52" s="172" t="s">
        <v>231</v>
      </c>
      <c r="D52" s="169"/>
      <c r="E52" s="169"/>
      <c r="F52" s="169"/>
      <c r="G52" s="169"/>
      <c r="H52" s="169"/>
      <c r="I52" s="169"/>
      <c r="J52" s="169"/>
      <c r="K52" s="169"/>
      <c r="L52" s="170"/>
      <c r="M52"/>
      <c r="N52"/>
      <c r="S52"/>
    </row>
    <row r="53" spans="2:19" ht="18" customHeight="1">
      <c r="B53" s="171"/>
      <c r="C53" s="172" t="s">
        <v>232</v>
      </c>
      <c r="D53" s="169"/>
      <c r="E53" s="169"/>
      <c r="F53" s="169"/>
      <c r="G53" s="169"/>
      <c r="H53" s="169"/>
      <c r="I53" s="169"/>
      <c r="J53" s="169"/>
      <c r="K53" s="169"/>
      <c r="L53" s="170"/>
      <c r="M53"/>
      <c r="N53"/>
      <c r="S53"/>
    </row>
    <row r="54" spans="2:19" ht="18" customHeight="1">
      <c r="B54" s="173"/>
      <c r="C54" s="174" t="s">
        <v>233</v>
      </c>
      <c r="D54" s="175"/>
      <c r="E54" s="175"/>
      <c r="F54" s="175"/>
      <c r="G54" s="175"/>
      <c r="H54" s="175"/>
      <c r="I54" s="175"/>
      <c r="J54" s="175"/>
      <c r="K54" s="175"/>
      <c r="L54" s="176"/>
      <c r="M54"/>
      <c r="N54"/>
      <c r="S54"/>
    </row>
  </sheetData>
  <sheetProtection sheet="1" formatColumns="0" selectLockedCells="1"/>
  <mergeCells count="62">
    <mergeCell ref="N42:O42"/>
    <mergeCell ref="E14:O14"/>
    <mergeCell ref="E30:O30"/>
    <mergeCell ref="E32:G32"/>
    <mergeCell ref="I32:O32"/>
    <mergeCell ref="I15:O15"/>
    <mergeCell ref="I17:O17"/>
    <mergeCell ref="E18:O18"/>
    <mergeCell ref="E15:H15"/>
    <mergeCell ref="E17:H17"/>
    <mergeCell ref="E16:H16"/>
    <mergeCell ref="I16:O16"/>
    <mergeCell ref="E21:O21"/>
    <mergeCell ref="E22:O22"/>
    <mergeCell ref="E24:O24"/>
    <mergeCell ref="K40:L41"/>
    <mergeCell ref="C26:D26"/>
    <mergeCell ref="C27:D27"/>
    <mergeCell ref="B28:C32"/>
    <mergeCell ref="E26:G26"/>
    <mergeCell ref="J31:K31"/>
    <mergeCell ref="I27:O27"/>
    <mergeCell ref="E27:G27"/>
    <mergeCell ref="L31:O31"/>
    <mergeCell ref="E28:L28"/>
    <mergeCell ref="M28:O28"/>
    <mergeCell ref="H29:J29"/>
    <mergeCell ref="K29:O29"/>
    <mergeCell ref="M26:O26"/>
    <mergeCell ref="I26:L26"/>
    <mergeCell ref="B26:B27"/>
    <mergeCell ref="D9:I9"/>
    <mergeCell ref="D8:I8"/>
    <mergeCell ref="D10:I10"/>
    <mergeCell ref="J25:O25"/>
    <mergeCell ref="B14:D14"/>
    <mergeCell ref="E19:I19"/>
    <mergeCell ref="J19:O20"/>
    <mergeCell ref="E20:I20"/>
    <mergeCell ref="K23:M23"/>
    <mergeCell ref="N23:O23"/>
    <mergeCell ref="B15:B17"/>
    <mergeCell ref="B18:B25"/>
    <mergeCell ref="C25:D25"/>
    <mergeCell ref="C20:D20"/>
    <mergeCell ref="M39:O39"/>
    <mergeCell ref="M40:M41"/>
    <mergeCell ref="N40:N41"/>
    <mergeCell ref="O40:O41"/>
    <mergeCell ref="K39:L39"/>
    <mergeCell ref="F37:G37"/>
    <mergeCell ref="F36:G36"/>
    <mergeCell ref="F35:G35"/>
    <mergeCell ref="H35:O35"/>
    <mergeCell ref="H36:M36"/>
    <mergeCell ref="H37:M37"/>
    <mergeCell ref="N36:O37"/>
    <mergeCell ref="AC1:AC2"/>
    <mergeCell ref="AJ1:AJ2"/>
    <mergeCell ref="AK1:AK2"/>
    <mergeCell ref="AO1:AQ1"/>
    <mergeCell ref="AR1:AT1"/>
  </mergeCells>
  <phoneticPr fontId="4"/>
  <conditionalFormatting sqref="D10:I10">
    <cfRule type="expression" dxfId="20" priority="14">
      <formula>$E$16="２級"</formula>
    </cfRule>
    <cfRule type="expression" dxfId="19" priority="15">
      <formula>$E$16="１級"</formula>
    </cfRule>
  </conditionalFormatting>
  <conditionalFormatting sqref="E28:E29 H36:H37">
    <cfRule type="containsBlanks" dxfId="18" priority="3">
      <formula>LEN(TRIM(E28))=0</formula>
    </cfRule>
  </conditionalFormatting>
  <conditionalFormatting sqref="E26:G26">
    <cfRule type="expression" dxfId="17" priority="13">
      <formula>AND($E$16="１級",$E$26&lt;8)</formula>
    </cfRule>
  </conditionalFormatting>
  <conditionalFormatting sqref="E19:I20 J12 L12 N12 E15:H17 E18:O18 E21:O22 E23 G23 I23 E24:O24 E25 G25 I25 E26:G27 H35:O35">
    <cfRule type="containsBlanks" dxfId="16" priority="19">
      <formula>LEN(TRIM(E12))=0</formula>
    </cfRule>
  </conditionalFormatting>
  <conditionalFormatting sqref="E20:I20">
    <cfRule type="expression" dxfId="15" priority="12">
      <formula>$E$19="会員（組合員）"</formula>
    </cfRule>
  </conditionalFormatting>
  <conditionalFormatting sqref="E30:O30 E31 G31 E32:G32 I32:O32">
    <cfRule type="containsBlanks" dxfId="14" priority="8">
      <formula>LEN(TRIM(E30))=0</formula>
    </cfRule>
  </conditionalFormatting>
  <conditionalFormatting sqref="G29">
    <cfRule type="containsBlanks" dxfId="13" priority="4">
      <formula>LEN(TRIM(G29))=0</formula>
    </cfRule>
  </conditionalFormatting>
  <conditionalFormatting sqref="I31">
    <cfRule type="containsBlanks" dxfId="12" priority="7">
      <formula>LEN(TRIM(I31))=0</formula>
    </cfRule>
  </conditionalFormatting>
  <conditionalFormatting sqref="K29">
    <cfRule type="containsBlanks" dxfId="11" priority="5">
      <formula>LEN(TRIM(K29))=0</formula>
    </cfRule>
  </conditionalFormatting>
  <conditionalFormatting sqref="L31:O31">
    <cfRule type="containsBlanks" dxfId="10" priority="6">
      <formula>LEN(TRIM(L31))=0</formula>
    </cfRule>
  </conditionalFormatting>
  <conditionalFormatting sqref="M26:O26">
    <cfRule type="notContainsBlanks" dxfId="9" priority="1">
      <formula>LEN(TRIM(M26))&gt;0</formula>
    </cfRule>
    <cfRule type="expression" dxfId="8" priority="2">
      <formula>$I$26&lt;&gt;""</formula>
    </cfRule>
  </conditionalFormatting>
  <dataValidations xWindow="449" yWindow="822" count="15">
    <dataValidation type="list" allowBlank="1" showInputMessage="1" showErrorMessage="1" promptTitle="受検地区の選択" prompt="受検地区をプルダウンから選択してください。" sqref="E15:H15" xr:uid="{5A69D3B7-AB7B-4206-B6D0-86F3C165D7EC}">
      <formula1>受検地区</formula1>
    </dataValidation>
    <dataValidation type="list" allowBlank="1" showInputMessage="1" showErrorMessage="1" promptTitle="受検等級の選択" prompt="受検等級をプルダウンから選択してください。" sqref="E16:H16" xr:uid="{19DA28BF-7EBB-4106-85CC-6A1DD53433C0}">
      <formula1>"１級,２級"</formula1>
    </dataValidation>
    <dataValidation imeMode="halfAlpha" operator="greaterThanOrEqual" allowBlank="1" showInputMessage="1" showErrorMessage="1" promptTitle="コンクリート工経験年数" prompt="この欄は、「経歴証明書」による経験年数が自動表示されます。" sqref="E26:G26" xr:uid="{E01F350B-96AA-41F9-8535-5652371C4489}"/>
    <dataValidation type="textLength" imeMode="halfAlpha" operator="equal" allowBlank="1" showInputMessage="1" showErrorMessage="1" error="郵便番号は前半3桁、後半4桁に分けて入力してください(先頭のゼロを含む)" sqref="G29" xr:uid="{EE884054-FC1B-4094-8DD1-692C8FAB04B4}">
      <formula1>4</formula1>
    </dataValidation>
    <dataValidation type="whole" imeMode="halfAlpha" allowBlank="1" showInputMessage="1" showErrorMessage="1" sqref="G23" xr:uid="{C8D2A54F-45B2-491E-8097-D5F14DB55BD7}">
      <formula1>1</formula1>
      <formula2>12</formula2>
    </dataValidation>
    <dataValidation type="whole" imeMode="halfAlpha" allowBlank="1" showInputMessage="1" showErrorMessage="1" sqref="I23" xr:uid="{0B790FCB-3E2C-4A83-B442-F1C77F3DE96A}">
      <formula1>1</formula1>
      <formula2>31</formula2>
    </dataValidation>
    <dataValidation type="textLength" imeMode="halfAlpha" operator="equal" allowBlank="1" showInputMessage="1" showErrorMessage="1" error="郵便番号は前半3桁、後半4桁に分けて入力してください(先頭のゼロを含む)" sqref="E29" xr:uid="{37E6158E-3D30-42D4-A7DF-072BD3B2827B}">
      <formula1>3</formula1>
    </dataValidation>
    <dataValidation type="list" allowBlank="1" showInputMessage="1" showErrorMessage="1" error="プルダウンの中から選択してください。" promptTitle="会員・協力会社または非会員のいずれかを選択" prompt="_x000a_①　日本躯体の構成団体の会員企業　⇒　「会員」_x000a_②　会員企業の協力会社　⇒　「会員の協力会社」_x000a_③　①・②のいずれでもない場合　⇒　　　「非会員」_x000a__x000a_　　※「構成団体」については、この申込書の下段参照_x000a__x000a_" sqref="E19:I19" xr:uid="{42066028-E6E4-4B95-A145-6638B0B9DE62}">
      <formula1>会員・協力会社・非会員区分</formula1>
    </dataValidation>
    <dataValidation type="textLength" imeMode="halfAlpha" operator="equal" allowBlank="1" showInputMessage="1" showErrorMessage="1" promptTitle="受検者の生れ年" prompt="西暦（数字4桁）で入力してください" sqref="E23" xr:uid="{7A5F23F6-4168-4C01-8ACE-85F1384BBBA6}">
      <formula1>4</formula1>
    </dataValidation>
    <dataValidation type="list" imeMode="on" allowBlank="1" showInputMessage="1" showErrorMessage="1" error="企業名はプルダウンから選択してください。" prompt="企業名はプルダウンから選択してください。" sqref="E28:L28 H35:O35" xr:uid="{CED2DA3F-1BA6-4C9E-A215-045AD5CE4C43}">
      <formula1>$AO$7:$AO$8</formula1>
    </dataValidation>
    <dataValidation type="textLength" operator="equal" allowBlank="1" showInputMessage="1" showErrorMessage="1" error="２級合格番号は、先頭が「2」で始まる7桁です。" sqref="M26:O26" xr:uid="{CC0038A1-C416-4554-BD25-B8A3EDEC0ACA}">
      <formula1>7</formula1>
    </dataValidation>
    <dataValidation type="list" allowBlank="1" showInputMessage="1" showErrorMessage="1" error="プルダウンの中から都道府県名を選択してください。" prompt="都道府県名はプルダウンから選択してください。" sqref="K29:O29" xr:uid="{1A0C5FAA-3670-4385-9CCD-F1386F365C89}">
      <formula1>都道府県</formula1>
    </dataValidation>
    <dataValidation imeMode="fullKatakana" allowBlank="1" showInputMessage="1" showErrorMessage="1" sqref="E21:O21" xr:uid="{EF31CDBD-63CC-4F8A-8E0C-775F7EC254D0}"/>
    <dataValidation imeMode="on" allowBlank="1" showInputMessage="1" showErrorMessage="1" sqref="E22:O22 E24:O24 E30:O30 L31:O31 H36:M37" xr:uid="{A6A7148C-4B89-461C-BE51-CD4D9985BD33}"/>
    <dataValidation imeMode="halfAlpha" allowBlank="1" showInputMessage="1" showErrorMessage="1" sqref="E25 G25 I25 E31 G31 I31 E32:G32 I32:O32 L12 N12" xr:uid="{822B94F7-0AF5-498B-876D-929679CC6F44}"/>
  </dataValidations>
  <printOptions horizontalCentered="1"/>
  <pageMargins left="0.31496062992125984" right="0.31496062992125984" top="0.55118110236220474" bottom="0" header="0.31496062992125984" footer="0.31496062992125984"/>
  <pageSetup paperSize="9" scale="91" orientation="portrait" horizontalDpi="4294967293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01A2C-F694-4012-8FAE-7157A42218F1}">
  <sheetPr codeName="Sheet6">
    <tabColor rgb="FF00B0F0"/>
    <pageSetUpPr fitToPage="1"/>
  </sheetPr>
  <dimension ref="B1:BV38"/>
  <sheetViews>
    <sheetView topLeftCell="A12" zoomScale="95" zoomScaleNormal="95" workbookViewId="0">
      <selection activeCell="V22" sqref="V22:AE22"/>
    </sheetView>
  </sheetViews>
  <sheetFormatPr defaultRowHeight="13.5" outlineLevelRow="1" outlineLevelCol="1"/>
  <cols>
    <col min="1" max="1" width="2" style="183" customWidth="1"/>
    <col min="2" max="4" width="2.125" style="183" customWidth="1"/>
    <col min="5" max="5" width="2.5" style="183" customWidth="1"/>
    <col min="6" max="6" width="2.625" style="183" customWidth="1"/>
    <col min="7" max="54" width="1.625" style="183" customWidth="1"/>
    <col min="55" max="55" width="2.25" style="183" customWidth="1"/>
    <col min="56" max="56" width="4.5" style="183" hidden="1" customWidth="1" outlineLevel="1"/>
    <col min="57" max="58" width="9.25" style="183" hidden="1" customWidth="1" outlineLevel="1"/>
    <col min="59" max="59" width="6.75" style="183" hidden="1" customWidth="1" outlineLevel="1"/>
    <col min="60" max="60" width="4.25" style="183" hidden="1" customWidth="1" outlineLevel="1"/>
    <col min="61" max="61" width="5.75" style="183" hidden="1" customWidth="1" outlineLevel="1"/>
    <col min="62" max="62" width="5.5" style="183" hidden="1" customWidth="1" outlineLevel="1"/>
    <col min="63" max="63" width="6.25" style="183" hidden="1" customWidth="1" outlineLevel="1"/>
    <col min="64" max="64" width="21.375" style="180" customWidth="1" collapsed="1"/>
    <col min="65" max="74" width="9" style="219"/>
    <col min="75" max="16384" width="9" style="183"/>
  </cols>
  <sheetData>
    <row r="1" spans="2:74" hidden="1" outlineLevel="1"/>
    <row r="2" spans="2:74" hidden="1" outlineLevel="1"/>
    <row r="3" spans="2:74" ht="4.5" customHeight="1" collapsed="1"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  <c r="AB3" s="219"/>
      <c r="AC3" s="219"/>
      <c r="AD3" s="219"/>
      <c r="AE3" s="219"/>
      <c r="AF3" s="219"/>
      <c r="AG3" s="219"/>
      <c r="AH3" s="219"/>
      <c r="AI3" s="219"/>
      <c r="AJ3" s="219"/>
      <c r="AK3" s="219"/>
      <c r="AL3" s="219"/>
      <c r="AM3" s="219"/>
      <c r="AN3" s="219"/>
      <c r="AO3" s="219"/>
      <c r="AP3" s="219"/>
      <c r="AQ3" s="219"/>
      <c r="AR3" s="219"/>
      <c r="AS3" s="219"/>
      <c r="AT3" s="219"/>
      <c r="AU3" s="219"/>
      <c r="AV3" s="219"/>
      <c r="AW3" s="219"/>
      <c r="AX3" s="219"/>
      <c r="AY3" s="219"/>
      <c r="AZ3" s="219"/>
      <c r="BA3" s="219"/>
      <c r="BB3" s="219"/>
      <c r="BC3" s="219"/>
    </row>
    <row r="4" spans="2:74" ht="18" customHeight="1">
      <c r="B4" s="220" t="s">
        <v>338</v>
      </c>
      <c r="C4" s="221"/>
      <c r="D4" s="221"/>
      <c r="E4" s="221"/>
      <c r="F4" s="221"/>
      <c r="G4" s="221"/>
      <c r="H4" s="219"/>
      <c r="I4" s="219"/>
      <c r="J4" s="222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219"/>
      <c r="Z4" s="219"/>
      <c r="AA4" s="219"/>
      <c r="AB4" s="219"/>
      <c r="AC4" s="219"/>
      <c r="AD4" s="219"/>
      <c r="AE4" s="219"/>
      <c r="AF4" s="219"/>
      <c r="AG4" s="219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23"/>
      <c r="AS4" s="223"/>
      <c r="AT4" s="223"/>
      <c r="AU4" s="223"/>
      <c r="AV4" s="223"/>
      <c r="AW4" s="404" t="str">
        <f>申込書!N42</f>
        <v>Ver.20250401</v>
      </c>
      <c r="AX4" s="404"/>
      <c r="AY4" s="404"/>
      <c r="AZ4" s="404"/>
      <c r="BA4" s="404"/>
      <c r="BB4" s="404"/>
      <c r="BC4" s="404"/>
    </row>
    <row r="5" spans="2:74" ht="42.75" customHeight="1">
      <c r="B5" s="405" t="s">
        <v>355</v>
      </c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405"/>
      <c r="AI5" s="405"/>
      <c r="AJ5" s="405"/>
      <c r="AK5" s="405"/>
      <c r="AL5" s="405"/>
      <c r="AM5" s="405"/>
      <c r="AN5" s="405"/>
      <c r="AO5" s="405"/>
      <c r="AP5" s="405"/>
      <c r="AQ5" s="405"/>
      <c r="AR5" s="405"/>
      <c r="AS5" s="405"/>
      <c r="AT5" s="405"/>
      <c r="AU5" s="405"/>
      <c r="AV5" s="405"/>
      <c r="AW5" s="405"/>
      <c r="AX5" s="405"/>
      <c r="AY5" s="405"/>
      <c r="AZ5" s="405"/>
      <c r="BA5" s="405"/>
      <c r="BB5" s="405"/>
      <c r="BC5" s="405"/>
    </row>
    <row r="6" spans="2:74" ht="3.75" customHeight="1"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19"/>
      <c r="AO6" s="219"/>
      <c r="AP6" s="219"/>
      <c r="AQ6" s="219"/>
      <c r="AR6" s="219"/>
      <c r="AS6" s="219"/>
      <c r="AT6" s="219"/>
      <c r="AU6" s="219"/>
      <c r="AV6" s="219"/>
      <c r="AW6" s="219"/>
      <c r="AX6" s="219"/>
      <c r="AY6" s="219"/>
      <c r="AZ6" s="219"/>
      <c r="BA6" s="219"/>
      <c r="BB6" s="219"/>
      <c r="BC6" s="219"/>
    </row>
    <row r="7" spans="2:74" ht="51" customHeight="1">
      <c r="B7" s="406" t="s">
        <v>353</v>
      </c>
      <c r="C7" s="406"/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6"/>
      <c r="AC7" s="406"/>
      <c r="AD7" s="406"/>
      <c r="AE7" s="406"/>
      <c r="AF7" s="406"/>
      <c r="AG7" s="406"/>
      <c r="AH7" s="406"/>
      <c r="AI7" s="406"/>
      <c r="AJ7" s="406"/>
      <c r="AK7" s="406"/>
      <c r="AL7" s="406"/>
      <c r="AM7" s="406"/>
      <c r="AN7" s="406"/>
      <c r="AO7" s="406"/>
      <c r="AP7" s="406"/>
      <c r="AQ7" s="406"/>
      <c r="AR7" s="406"/>
      <c r="AS7" s="406"/>
      <c r="AT7" s="406"/>
      <c r="AU7" s="406"/>
      <c r="AV7" s="406"/>
      <c r="AW7" s="406"/>
      <c r="AX7" s="406"/>
      <c r="AY7" s="406"/>
      <c r="AZ7" s="406"/>
      <c r="BA7" s="406"/>
      <c r="BB7" s="406"/>
      <c r="BC7" s="406"/>
    </row>
    <row r="8" spans="2:74" ht="7.5" customHeight="1">
      <c r="B8" s="224"/>
      <c r="C8" s="224"/>
      <c r="D8" s="224"/>
      <c r="E8" s="224"/>
      <c r="F8" s="224"/>
      <c r="G8" s="224"/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</row>
    <row r="9" spans="2:74" ht="18" customHeight="1">
      <c r="B9" s="221"/>
      <c r="C9" s="221"/>
      <c r="D9" s="221"/>
      <c r="E9" s="221"/>
      <c r="F9" s="221"/>
      <c r="G9" s="221"/>
      <c r="H9" s="219"/>
      <c r="I9" s="219"/>
      <c r="J9" s="222"/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  <c r="V9" s="219"/>
      <c r="W9" s="219"/>
      <c r="X9" s="219"/>
      <c r="Y9" s="219"/>
      <c r="Z9" s="219"/>
      <c r="AA9" s="219"/>
      <c r="AB9" s="219"/>
      <c r="AC9" s="219"/>
      <c r="AD9" s="219"/>
      <c r="AE9" s="219"/>
      <c r="AF9" s="219"/>
      <c r="AG9" s="219"/>
      <c r="AH9" s="225"/>
      <c r="AI9" s="407" t="s">
        <v>241</v>
      </c>
      <c r="AJ9" s="407"/>
      <c r="AK9" s="407"/>
      <c r="AL9" s="408">
        <f>申込書!J12</f>
        <v>2025</v>
      </c>
      <c r="AM9" s="408"/>
      <c r="AN9" s="408"/>
      <c r="AO9" s="408"/>
      <c r="AP9" s="408"/>
      <c r="AQ9" s="408"/>
      <c r="AR9" s="407" t="s">
        <v>242</v>
      </c>
      <c r="AS9" s="407"/>
      <c r="AT9" s="408">
        <f>申込書!L12</f>
        <v>0</v>
      </c>
      <c r="AU9" s="408"/>
      <c r="AV9" s="408"/>
      <c r="AW9" s="407" t="s">
        <v>243</v>
      </c>
      <c r="AX9" s="407"/>
      <c r="AY9" s="408">
        <f>申込書!N12</f>
        <v>0</v>
      </c>
      <c r="AZ9" s="408"/>
      <c r="BA9" s="408"/>
      <c r="BB9" s="407" t="s">
        <v>244</v>
      </c>
      <c r="BC9" s="407"/>
    </row>
    <row r="10" spans="2:74" ht="24.75" customHeight="1">
      <c r="B10" s="409" t="s">
        <v>245</v>
      </c>
      <c r="C10" s="409"/>
      <c r="D10" s="409"/>
      <c r="E10" s="409"/>
      <c r="F10" s="409"/>
      <c r="G10" s="409"/>
      <c r="H10" s="409"/>
      <c r="I10" s="409"/>
      <c r="J10" s="226"/>
      <c r="K10" s="226"/>
      <c r="L10" s="226"/>
      <c r="M10" s="226"/>
      <c r="N10" s="226"/>
      <c r="O10" s="226"/>
      <c r="P10" s="226"/>
      <c r="Q10" s="226"/>
      <c r="R10" s="226"/>
      <c r="S10" s="219"/>
      <c r="T10" s="219"/>
      <c r="U10" s="219"/>
      <c r="V10" s="219"/>
      <c r="W10" s="219"/>
      <c r="X10" s="219"/>
      <c r="Y10" s="219"/>
      <c r="Z10" s="219"/>
      <c r="AA10" s="227"/>
      <c r="AB10" s="227"/>
      <c r="AC10" s="227"/>
      <c r="AD10" s="227"/>
      <c r="AE10" s="227"/>
      <c r="AF10" s="227"/>
      <c r="AG10" s="227"/>
      <c r="AH10" s="227"/>
      <c r="AI10" s="227"/>
      <c r="AJ10" s="227"/>
      <c r="AK10" s="227"/>
      <c r="AL10" s="227"/>
      <c r="AM10" s="227"/>
      <c r="AN10" s="227"/>
      <c r="AO10" s="227"/>
      <c r="AP10" s="227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7"/>
    </row>
    <row r="11" spans="2:74" s="230" customFormat="1" ht="30" customHeight="1">
      <c r="B11" s="410" t="s">
        <v>352</v>
      </c>
      <c r="C11" s="411"/>
      <c r="D11" s="411"/>
      <c r="E11" s="411"/>
      <c r="F11" s="411"/>
      <c r="G11" s="228" t="s">
        <v>246</v>
      </c>
      <c r="H11" s="413">
        <f>申込書!H35</f>
        <v>0</v>
      </c>
      <c r="I11" s="413"/>
      <c r="J11" s="413"/>
      <c r="K11" s="413"/>
      <c r="L11" s="413"/>
      <c r="M11" s="413"/>
      <c r="N11" s="413"/>
      <c r="O11" s="413"/>
      <c r="P11" s="413"/>
      <c r="Q11" s="413"/>
      <c r="R11" s="413"/>
      <c r="S11" s="413"/>
      <c r="T11" s="413"/>
      <c r="U11" s="413"/>
      <c r="V11" s="413"/>
      <c r="W11" s="413"/>
      <c r="X11" s="413"/>
      <c r="Y11" s="413"/>
      <c r="Z11" s="413"/>
      <c r="AA11" s="413"/>
      <c r="AB11" s="413"/>
      <c r="AC11" s="229"/>
      <c r="AD11" s="412" t="s">
        <v>247</v>
      </c>
      <c r="AE11" s="412"/>
      <c r="AF11" s="412"/>
      <c r="AG11" s="412"/>
      <c r="AH11" s="412"/>
      <c r="AI11" s="228" t="s">
        <v>246</v>
      </c>
      <c r="AJ11" s="413">
        <f>申込書!H36</f>
        <v>0</v>
      </c>
      <c r="AK11" s="413"/>
      <c r="AL11" s="413"/>
      <c r="AM11" s="413"/>
      <c r="AN11" s="413"/>
      <c r="AO11" s="413"/>
      <c r="AP11" s="413"/>
      <c r="AQ11" s="413"/>
      <c r="AR11" s="413"/>
      <c r="AS11" s="413"/>
      <c r="AT11" s="413"/>
      <c r="AU11" s="413"/>
      <c r="AV11" s="413"/>
      <c r="AW11" s="413"/>
      <c r="AX11" s="221"/>
      <c r="AY11" s="221"/>
      <c r="AZ11" s="221"/>
      <c r="BA11" s="221"/>
      <c r="BB11" s="221"/>
      <c r="BC11" s="221"/>
      <c r="BL11" s="180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</row>
    <row r="12" spans="2:74" s="230" customFormat="1" ht="30" customHeight="1">
      <c r="B12" s="429"/>
      <c r="C12" s="429"/>
      <c r="D12" s="429"/>
      <c r="E12" s="429"/>
      <c r="F12" s="429"/>
      <c r="G12" s="231"/>
      <c r="H12" s="430"/>
      <c r="I12" s="430"/>
      <c r="J12" s="431"/>
      <c r="K12" s="431"/>
      <c r="L12" s="431"/>
      <c r="M12" s="431"/>
      <c r="N12" s="431"/>
      <c r="O12" s="431"/>
      <c r="P12" s="431"/>
      <c r="Q12" s="431"/>
      <c r="R12" s="431"/>
      <c r="S12" s="431"/>
      <c r="T12" s="431"/>
      <c r="U12" s="431"/>
      <c r="V12" s="431"/>
      <c r="W12" s="431"/>
      <c r="X12" s="431"/>
      <c r="Y12" s="431"/>
      <c r="Z12" s="431"/>
      <c r="AA12" s="430"/>
      <c r="AB12" s="430"/>
      <c r="AC12" s="221"/>
      <c r="AD12" s="412" t="s">
        <v>248</v>
      </c>
      <c r="AE12" s="412"/>
      <c r="AF12" s="412"/>
      <c r="AG12" s="412"/>
      <c r="AH12" s="412"/>
      <c r="AI12" s="232" t="s">
        <v>246</v>
      </c>
      <c r="AJ12" s="413">
        <f>申込書!H37</f>
        <v>0</v>
      </c>
      <c r="AK12" s="413"/>
      <c r="AL12" s="413"/>
      <c r="AM12" s="413"/>
      <c r="AN12" s="413"/>
      <c r="AO12" s="413"/>
      <c r="AP12" s="413"/>
      <c r="AQ12" s="413"/>
      <c r="AR12" s="413"/>
      <c r="AS12" s="413"/>
      <c r="AT12" s="413"/>
      <c r="AU12" s="413"/>
      <c r="AV12" s="413"/>
      <c r="AW12" s="413"/>
      <c r="AX12" s="432" t="s">
        <v>249</v>
      </c>
      <c r="AY12" s="433"/>
      <c r="AZ12" s="433"/>
      <c r="BA12" s="433"/>
      <c r="BB12" s="433"/>
      <c r="BC12" s="433"/>
      <c r="BL12" s="180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</row>
    <row r="13" spans="2:74" s="230" customFormat="1" ht="30" customHeight="1">
      <c r="B13" s="434"/>
      <c r="C13" s="434"/>
      <c r="D13" s="434"/>
      <c r="E13" s="434"/>
      <c r="F13" s="434"/>
      <c r="G13" s="233"/>
      <c r="H13" s="435"/>
      <c r="I13" s="435"/>
      <c r="J13" s="435"/>
      <c r="K13" s="435"/>
      <c r="L13" s="435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435"/>
      <c r="AA13" s="435"/>
      <c r="AB13" s="435"/>
      <c r="AC13" s="435"/>
      <c r="AD13" s="435"/>
      <c r="AE13" s="435"/>
      <c r="AF13" s="435"/>
      <c r="AG13" s="435"/>
      <c r="AH13" s="435"/>
      <c r="AI13" s="435"/>
      <c r="AJ13" s="435"/>
      <c r="AK13" s="435"/>
      <c r="AL13" s="435"/>
      <c r="AM13" s="435"/>
      <c r="AN13" s="435"/>
      <c r="AO13" s="435"/>
      <c r="AP13" s="435"/>
      <c r="AQ13" s="435"/>
      <c r="AR13" s="435"/>
      <c r="AS13" s="435"/>
      <c r="AT13" s="435"/>
      <c r="AU13" s="435"/>
      <c r="AV13" s="435"/>
      <c r="AW13" s="435"/>
      <c r="AX13" s="223"/>
      <c r="AY13" s="223"/>
      <c r="AZ13" s="223"/>
      <c r="BA13" s="223"/>
      <c r="BB13" s="223"/>
      <c r="BC13" s="223"/>
      <c r="BL13" s="180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</row>
    <row r="14" spans="2:74" s="230" customFormat="1" ht="5.85" customHeight="1">
      <c r="B14" s="234"/>
      <c r="C14" s="234"/>
      <c r="D14" s="234"/>
      <c r="E14" s="234"/>
      <c r="F14" s="234"/>
      <c r="G14" s="226"/>
      <c r="H14" s="436"/>
      <c r="I14" s="436"/>
      <c r="J14" s="436"/>
      <c r="K14" s="436"/>
      <c r="L14" s="436"/>
      <c r="M14" s="436"/>
      <c r="N14" s="436"/>
      <c r="O14" s="436"/>
      <c r="P14" s="436"/>
      <c r="Q14" s="436"/>
      <c r="R14" s="436"/>
      <c r="S14" s="436"/>
      <c r="T14" s="436"/>
      <c r="U14" s="436"/>
      <c r="V14" s="436"/>
      <c r="W14" s="436"/>
      <c r="X14" s="436"/>
      <c r="Y14" s="436"/>
      <c r="Z14" s="436"/>
      <c r="AA14" s="436"/>
      <c r="AB14" s="436"/>
      <c r="AC14" s="220"/>
      <c r="AD14" s="220"/>
      <c r="AE14" s="220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L14" s="180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</row>
    <row r="15" spans="2:74" ht="33" customHeight="1">
      <c r="B15" s="437" t="s">
        <v>339</v>
      </c>
      <c r="C15" s="438"/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8"/>
      <c r="AC15" s="438"/>
      <c r="AD15" s="438"/>
      <c r="AE15" s="438"/>
      <c r="AF15" s="438"/>
      <c r="AG15" s="438"/>
      <c r="AH15" s="438"/>
      <c r="AI15" s="438"/>
      <c r="AJ15" s="438"/>
      <c r="AK15" s="438"/>
      <c r="AL15" s="438"/>
      <c r="AM15" s="438"/>
      <c r="AN15" s="438"/>
      <c r="AO15" s="438"/>
      <c r="AP15" s="438"/>
      <c r="AQ15" s="438"/>
      <c r="AR15" s="438"/>
      <c r="AS15" s="438"/>
      <c r="AT15" s="438"/>
      <c r="AU15" s="438"/>
      <c r="AV15" s="438"/>
      <c r="AW15" s="438"/>
      <c r="AX15" s="438"/>
      <c r="AY15" s="438"/>
      <c r="AZ15" s="438"/>
      <c r="BA15" s="438"/>
      <c r="BB15" s="438"/>
      <c r="BC15" s="439"/>
    </row>
    <row r="16" spans="2:74" ht="18" customHeight="1">
      <c r="B16" s="414" t="s">
        <v>250</v>
      </c>
      <c r="C16" s="415"/>
      <c r="D16" s="415"/>
      <c r="E16" s="415"/>
      <c r="F16" s="415"/>
      <c r="G16" s="415"/>
      <c r="H16" s="415"/>
      <c r="I16" s="416">
        <f>申込書!E21</f>
        <v>0</v>
      </c>
      <c r="J16" s="417"/>
      <c r="K16" s="417"/>
      <c r="L16" s="417"/>
      <c r="M16" s="417"/>
      <c r="N16" s="417"/>
      <c r="O16" s="417"/>
      <c r="P16" s="417"/>
      <c r="Q16" s="417"/>
      <c r="R16" s="417"/>
      <c r="S16" s="417"/>
      <c r="T16" s="417"/>
      <c r="U16" s="417"/>
      <c r="V16" s="417"/>
      <c r="W16" s="417"/>
      <c r="X16" s="417"/>
      <c r="Y16" s="417"/>
      <c r="Z16" s="417"/>
      <c r="AA16" s="417"/>
      <c r="AB16" s="417"/>
      <c r="AC16" s="417"/>
      <c r="AD16" s="417"/>
      <c r="AE16" s="417"/>
      <c r="AF16" s="417"/>
      <c r="AG16" s="418"/>
      <c r="AH16" s="483" t="s">
        <v>341</v>
      </c>
      <c r="AI16" s="484"/>
      <c r="AJ16" s="484"/>
      <c r="AK16" s="484"/>
      <c r="AL16" s="484"/>
      <c r="AM16" s="485"/>
      <c r="AN16" s="419" t="str">
        <f>申込書!E15</f>
        <v>関東地区</v>
      </c>
      <c r="AO16" s="420"/>
      <c r="AP16" s="420"/>
      <c r="AQ16" s="420"/>
      <c r="AR16" s="420"/>
      <c r="AS16" s="420"/>
      <c r="AT16" s="420"/>
      <c r="AU16" s="420"/>
      <c r="AV16" s="420"/>
      <c r="AW16" s="420"/>
      <c r="AX16" s="420"/>
      <c r="AY16" s="420"/>
      <c r="AZ16" s="420"/>
      <c r="BA16" s="420"/>
      <c r="BB16" s="420"/>
      <c r="BC16" s="421"/>
    </row>
    <row r="17" spans="2:74" s="230" customFormat="1" ht="14.25" customHeight="1">
      <c r="B17" s="425" t="s">
        <v>251</v>
      </c>
      <c r="C17" s="426"/>
      <c r="D17" s="426"/>
      <c r="E17" s="426"/>
      <c r="F17" s="426"/>
      <c r="G17" s="426"/>
      <c r="H17" s="426"/>
      <c r="I17" s="440">
        <f>申込書!E22</f>
        <v>0</v>
      </c>
      <c r="J17" s="441"/>
      <c r="K17" s="441"/>
      <c r="L17" s="441"/>
      <c r="M17" s="441"/>
      <c r="N17" s="441"/>
      <c r="O17" s="441"/>
      <c r="P17" s="441"/>
      <c r="Q17" s="441"/>
      <c r="R17" s="441"/>
      <c r="S17" s="441"/>
      <c r="T17" s="441"/>
      <c r="U17" s="441"/>
      <c r="V17" s="441"/>
      <c r="W17" s="441"/>
      <c r="X17" s="441"/>
      <c r="Y17" s="441"/>
      <c r="Z17" s="441"/>
      <c r="AA17" s="441"/>
      <c r="AB17" s="441"/>
      <c r="AC17" s="441"/>
      <c r="AD17" s="441"/>
      <c r="AE17" s="441"/>
      <c r="AF17" s="441"/>
      <c r="AG17" s="442"/>
      <c r="AH17" s="427"/>
      <c r="AI17" s="428"/>
      <c r="AJ17" s="428"/>
      <c r="AK17" s="428"/>
      <c r="AL17" s="428"/>
      <c r="AM17" s="486"/>
      <c r="AN17" s="422"/>
      <c r="AO17" s="423"/>
      <c r="AP17" s="423"/>
      <c r="AQ17" s="423"/>
      <c r="AR17" s="423"/>
      <c r="AS17" s="423"/>
      <c r="AT17" s="423"/>
      <c r="AU17" s="423"/>
      <c r="AV17" s="423"/>
      <c r="AW17" s="423"/>
      <c r="AX17" s="423"/>
      <c r="AY17" s="423"/>
      <c r="AZ17" s="423"/>
      <c r="BA17" s="423"/>
      <c r="BB17" s="423"/>
      <c r="BC17" s="424"/>
      <c r="BL17" s="180"/>
      <c r="BM17" s="221"/>
      <c r="BN17" s="221"/>
      <c r="BO17" s="221"/>
      <c r="BP17" s="221"/>
      <c r="BQ17" s="221"/>
      <c r="BR17" s="221"/>
      <c r="BS17" s="221"/>
      <c r="BT17" s="221"/>
      <c r="BU17" s="221"/>
      <c r="BV17" s="221"/>
    </row>
    <row r="18" spans="2:74" s="230" customFormat="1" ht="15.75" customHeight="1">
      <c r="B18" s="427"/>
      <c r="C18" s="428"/>
      <c r="D18" s="428"/>
      <c r="E18" s="428"/>
      <c r="F18" s="428"/>
      <c r="G18" s="428"/>
      <c r="H18" s="428"/>
      <c r="I18" s="443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4"/>
      <c r="AC18" s="444"/>
      <c r="AD18" s="444"/>
      <c r="AE18" s="444"/>
      <c r="AF18" s="444"/>
      <c r="AG18" s="445"/>
      <c r="AH18" s="487" t="s">
        <v>0</v>
      </c>
      <c r="AI18" s="488"/>
      <c r="AJ18" s="488"/>
      <c r="AK18" s="488"/>
      <c r="AL18" s="488"/>
      <c r="AM18" s="489"/>
      <c r="AN18" s="419">
        <f>申込書!E16</f>
        <v>0</v>
      </c>
      <c r="AO18" s="420"/>
      <c r="AP18" s="420"/>
      <c r="AQ18" s="420"/>
      <c r="AR18" s="420"/>
      <c r="AS18" s="420"/>
      <c r="AT18" s="420"/>
      <c r="AU18" s="420"/>
      <c r="AV18" s="420"/>
      <c r="AW18" s="420"/>
      <c r="AX18" s="420"/>
      <c r="AY18" s="420"/>
      <c r="AZ18" s="420"/>
      <c r="BA18" s="420"/>
      <c r="BB18" s="420"/>
      <c r="BC18" s="421"/>
      <c r="BL18" s="180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</row>
    <row r="19" spans="2:74" s="230" customFormat="1" ht="25.5" customHeight="1">
      <c r="B19" s="446" t="s">
        <v>340</v>
      </c>
      <c r="C19" s="447"/>
      <c r="D19" s="447"/>
      <c r="E19" s="447"/>
      <c r="F19" s="447"/>
      <c r="G19" s="447"/>
      <c r="H19" s="447"/>
      <c r="I19" s="448" t="str">
        <f>申込書!K23</f>
        <v/>
      </c>
      <c r="J19" s="449"/>
      <c r="K19" s="449"/>
      <c r="L19" s="449"/>
      <c r="M19" s="449"/>
      <c r="N19" s="449"/>
      <c r="O19" s="449"/>
      <c r="P19" s="449"/>
      <c r="Q19" s="450"/>
      <c r="R19" s="450"/>
      <c r="S19" s="450"/>
      <c r="T19" s="450"/>
      <c r="U19" s="450"/>
      <c r="V19" s="450"/>
      <c r="W19" s="450"/>
      <c r="X19" s="450"/>
      <c r="Y19" s="450"/>
      <c r="Z19" s="450"/>
      <c r="AA19" s="450"/>
      <c r="AB19" s="450"/>
      <c r="AC19" s="450"/>
      <c r="AD19" s="450"/>
      <c r="AE19" s="450"/>
      <c r="AF19" s="450"/>
      <c r="AG19" s="451"/>
      <c r="AH19" s="427"/>
      <c r="AI19" s="428"/>
      <c r="AJ19" s="428"/>
      <c r="AK19" s="428"/>
      <c r="AL19" s="428"/>
      <c r="AM19" s="486"/>
      <c r="AN19" s="422"/>
      <c r="AO19" s="423"/>
      <c r="AP19" s="423"/>
      <c r="AQ19" s="423"/>
      <c r="AR19" s="423"/>
      <c r="AS19" s="423"/>
      <c r="AT19" s="423"/>
      <c r="AU19" s="423"/>
      <c r="AV19" s="423"/>
      <c r="AW19" s="423"/>
      <c r="AX19" s="423"/>
      <c r="AY19" s="423"/>
      <c r="AZ19" s="423"/>
      <c r="BA19" s="423"/>
      <c r="BB19" s="423"/>
      <c r="BC19" s="424"/>
      <c r="BL19" s="180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</row>
    <row r="20" spans="2:74" ht="15.75" customHeight="1" thickBot="1"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E20" s="187" t="s">
        <v>356</v>
      </c>
      <c r="BF20" s="249">
        <f ca="1">TODAY()</f>
        <v>45987</v>
      </c>
    </row>
    <row r="21" spans="2:74" ht="29.25" customHeight="1">
      <c r="B21" s="452" t="s">
        <v>371</v>
      </c>
      <c r="C21" s="453"/>
      <c r="D21" s="453"/>
      <c r="E21" s="453"/>
      <c r="F21" s="453"/>
      <c r="G21" s="453"/>
      <c r="H21" s="453"/>
      <c r="I21" s="453"/>
      <c r="J21" s="453"/>
      <c r="K21" s="453"/>
      <c r="L21" s="453"/>
      <c r="M21" s="453"/>
      <c r="N21" s="453"/>
      <c r="O21" s="453"/>
      <c r="P21" s="453"/>
      <c r="Q21" s="453"/>
      <c r="R21" s="453"/>
      <c r="S21" s="453"/>
      <c r="T21" s="453"/>
      <c r="U21" s="453"/>
      <c r="V21" s="453"/>
      <c r="W21" s="453"/>
      <c r="X21" s="453"/>
      <c r="Y21" s="453"/>
      <c r="Z21" s="453"/>
      <c r="AA21" s="453"/>
      <c r="AB21" s="453"/>
      <c r="AC21" s="453"/>
      <c r="AD21" s="453"/>
      <c r="AE21" s="453"/>
      <c r="AF21" s="453"/>
      <c r="AG21" s="453"/>
      <c r="AH21" s="453"/>
      <c r="AI21" s="453"/>
      <c r="AJ21" s="453"/>
      <c r="AK21" s="453"/>
      <c r="AL21" s="453"/>
      <c r="AM21" s="453"/>
      <c r="AN21" s="453"/>
      <c r="AO21" s="453"/>
      <c r="AP21" s="453"/>
      <c r="AQ21" s="453"/>
      <c r="AR21" s="453"/>
      <c r="AS21" s="453"/>
      <c r="AT21" s="453"/>
      <c r="AU21" s="453"/>
      <c r="AV21" s="453"/>
      <c r="AW21" s="453"/>
      <c r="AX21" s="453"/>
      <c r="AY21" s="453"/>
      <c r="AZ21" s="453"/>
      <c r="BA21" s="453"/>
      <c r="BB21" s="453"/>
      <c r="BC21" s="454"/>
      <c r="BD21" s="183" t="s">
        <v>252</v>
      </c>
      <c r="BE21" s="236" t="s">
        <v>253</v>
      </c>
      <c r="BF21" s="236" t="s">
        <v>254</v>
      </c>
      <c r="BG21" s="236" t="s">
        <v>255</v>
      </c>
      <c r="BH21" s="236" t="s">
        <v>256</v>
      </c>
      <c r="BI21" s="236" t="s">
        <v>257</v>
      </c>
      <c r="BJ21" s="236" t="s">
        <v>258</v>
      </c>
      <c r="BK21" s="237" t="s">
        <v>259</v>
      </c>
      <c r="BL21" s="181"/>
    </row>
    <row r="22" spans="2:74" ht="48.75" customHeight="1">
      <c r="B22" s="459" t="s">
        <v>342</v>
      </c>
      <c r="C22" s="457"/>
      <c r="D22" s="457"/>
      <c r="E22" s="457"/>
      <c r="F22" s="457"/>
      <c r="G22" s="457"/>
      <c r="H22" s="460"/>
      <c r="I22" s="461"/>
      <c r="J22" s="462"/>
      <c r="K22" s="462"/>
      <c r="L22" s="462"/>
      <c r="M22" s="462"/>
      <c r="N22" s="462"/>
      <c r="O22" s="462"/>
      <c r="P22" s="462"/>
      <c r="Q22" s="462"/>
      <c r="R22" s="462"/>
      <c r="S22" s="463" t="s">
        <v>260</v>
      </c>
      <c r="T22" s="463"/>
      <c r="U22" s="463"/>
      <c r="V22" s="462"/>
      <c r="W22" s="462"/>
      <c r="X22" s="462"/>
      <c r="Y22" s="462"/>
      <c r="Z22" s="462"/>
      <c r="AA22" s="462"/>
      <c r="AB22" s="462"/>
      <c r="AC22" s="462"/>
      <c r="AD22" s="462"/>
      <c r="AE22" s="464"/>
      <c r="AF22" s="465" t="s">
        <v>345</v>
      </c>
      <c r="AG22" s="457"/>
      <c r="AH22" s="457"/>
      <c r="AI22" s="457"/>
      <c r="AJ22" s="457"/>
      <c r="AK22" s="457"/>
      <c r="AL22" s="460"/>
      <c r="AM22" s="455" t="str">
        <f>IF(OR(I22="",V22=""),"",IFERROR(BI22,""))</f>
        <v/>
      </c>
      <c r="AN22" s="456"/>
      <c r="AO22" s="456"/>
      <c r="AP22" s="456"/>
      <c r="AQ22" s="456"/>
      <c r="AR22" s="456"/>
      <c r="AS22" s="457" t="s">
        <v>261</v>
      </c>
      <c r="AT22" s="457"/>
      <c r="AU22" s="457"/>
      <c r="AV22" s="456" t="str">
        <f>IF(OR(I22="",V22=""),"",IFERROR(BJ22,""))</f>
        <v/>
      </c>
      <c r="AW22" s="456"/>
      <c r="AX22" s="456"/>
      <c r="AY22" s="456"/>
      <c r="AZ22" s="456"/>
      <c r="BA22" s="457" t="s">
        <v>262</v>
      </c>
      <c r="BB22" s="457"/>
      <c r="BC22" s="458"/>
      <c r="BE22" s="238">
        <f>DATE(YEAR(I22),MONTH(I22),1)</f>
        <v>1</v>
      </c>
      <c r="BF22" s="238">
        <f>DATE(YEAR(V22),MONTH(V22),1)</f>
        <v>1</v>
      </c>
      <c r="BG22" s="183">
        <f>IF(I22="",0,IFERROR(DATEDIF(BE22,BF22,"m"),0))</f>
        <v>0</v>
      </c>
      <c r="BH22" s="183">
        <f>IF(BG22=0,0,1)</f>
        <v>0</v>
      </c>
      <c r="BI22" s="183">
        <f>ROUNDDOWN((BG22+BH22)/12,0)</f>
        <v>0</v>
      </c>
      <c r="BJ22" s="183">
        <f>BG22+BH22-12*BI22</f>
        <v>0</v>
      </c>
      <c r="BL22" s="466" t="str">
        <f>IF(BD25&gt;0,"従事期間が重複している箇所があります。古い順に重複しないよう入力してください。","")</f>
        <v/>
      </c>
      <c r="BM22" s="239"/>
      <c r="BN22" s="239"/>
      <c r="BO22" s="239"/>
    </row>
    <row r="23" spans="2:74" ht="48.75" customHeight="1">
      <c r="B23" s="459" t="s">
        <v>343</v>
      </c>
      <c r="C23" s="457"/>
      <c r="D23" s="457"/>
      <c r="E23" s="457"/>
      <c r="F23" s="457"/>
      <c r="G23" s="457"/>
      <c r="H23" s="460"/>
      <c r="I23" s="461"/>
      <c r="J23" s="462"/>
      <c r="K23" s="462"/>
      <c r="L23" s="462"/>
      <c r="M23" s="462"/>
      <c r="N23" s="462"/>
      <c r="O23" s="462"/>
      <c r="P23" s="462"/>
      <c r="Q23" s="462"/>
      <c r="R23" s="462"/>
      <c r="S23" s="463" t="s">
        <v>260</v>
      </c>
      <c r="T23" s="463"/>
      <c r="U23" s="463"/>
      <c r="V23" s="462"/>
      <c r="W23" s="462"/>
      <c r="X23" s="462"/>
      <c r="Y23" s="462"/>
      <c r="Z23" s="462"/>
      <c r="AA23" s="462"/>
      <c r="AB23" s="462"/>
      <c r="AC23" s="462"/>
      <c r="AD23" s="462"/>
      <c r="AE23" s="464"/>
      <c r="AF23" s="465" t="s">
        <v>346</v>
      </c>
      <c r="AG23" s="457"/>
      <c r="AH23" s="457"/>
      <c r="AI23" s="457"/>
      <c r="AJ23" s="457"/>
      <c r="AK23" s="457"/>
      <c r="AL23" s="460"/>
      <c r="AM23" s="455" t="str">
        <f>IF(OR(I23="",V23=""),"",IFERROR(BI23,""))</f>
        <v/>
      </c>
      <c r="AN23" s="456"/>
      <c r="AO23" s="456"/>
      <c r="AP23" s="456"/>
      <c r="AQ23" s="456"/>
      <c r="AR23" s="456"/>
      <c r="AS23" s="457" t="s">
        <v>261</v>
      </c>
      <c r="AT23" s="457"/>
      <c r="AU23" s="457"/>
      <c r="AV23" s="456" t="str">
        <f>IF(OR(I23="",V23=""),"",IFERROR(BJ23,""))</f>
        <v/>
      </c>
      <c r="AW23" s="456"/>
      <c r="AX23" s="456"/>
      <c r="AY23" s="456"/>
      <c r="AZ23" s="456"/>
      <c r="BA23" s="457" t="s">
        <v>262</v>
      </c>
      <c r="BB23" s="457"/>
      <c r="BC23" s="458"/>
      <c r="BD23" s="183" t="str">
        <f>IF(I23="","",IF(I23&lt;V22,"重複",""))</f>
        <v/>
      </c>
      <c r="BE23" s="238">
        <f>DATE(YEAR(I23),MONTH(I23),1)</f>
        <v>1</v>
      </c>
      <c r="BF23" s="238">
        <f>DATE(YEAR(V23),MONTH(V23),1)</f>
        <v>1</v>
      </c>
      <c r="BG23" s="183">
        <f>IF(I23="",0,IFERROR(DATEDIF(BE23,BF23,"m"),0))</f>
        <v>0</v>
      </c>
      <c r="BH23" s="183">
        <f>IF(BG23=0,0,1)</f>
        <v>0</v>
      </c>
      <c r="BI23" s="183">
        <f>ROUNDDOWN((BG23+BH23)/12,0)</f>
        <v>0</v>
      </c>
      <c r="BJ23" s="183">
        <f>BG23+BH23-12*BI23</f>
        <v>0</v>
      </c>
      <c r="BL23" s="466"/>
      <c r="BN23" s="239"/>
      <c r="BO23" s="239"/>
    </row>
    <row r="24" spans="2:74" ht="48.75" customHeight="1" thickBot="1">
      <c r="B24" s="467" t="s">
        <v>344</v>
      </c>
      <c r="C24" s="468"/>
      <c r="D24" s="468"/>
      <c r="E24" s="468"/>
      <c r="F24" s="468"/>
      <c r="G24" s="468"/>
      <c r="H24" s="469"/>
      <c r="I24" s="470"/>
      <c r="J24" s="471"/>
      <c r="K24" s="471"/>
      <c r="L24" s="471"/>
      <c r="M24" s="471"/>
      <c r="N24" s="471"/>
      <c r="O24" s="471"/>
      <c r="P24" s="471"/>
      <c r="Q24" s="471"/>
      <c r="R24" s="471"/>
      <c r="S24" s="468" t="s">
        <v>260</v>
      </c>
      <c r="T24" s="468"/>
      <c r="U24" s="468"/>
      <c r="V24" s="462"/>
      <c r="W24" s="462"/>
      <c r="X24" s="462"/>
      <c r="Y24" s="462"/>
      <c r="Z24" s="462"/>
      <c r="AA24" s="462"/>
      <c r="AB24" s="462"/>
      <c r="AC24" s="462"/>
      <c r="AD24" s="462"/>
      <c r="AE24" s="464"/>
      <c r="AF24" s="472" t="s">
        <v>347</v>
      </c>
      <c r="AG24" s="463"/>
      <c r="AH24" s="463"/>
      <c r="AI24" s="463"/>
      <c r="AJ24" s="463"/>
      <c r="AK24" s="463"/>
      <c r="AL24" s="473"/>
      <c r="AM24" s="455" t="str">
        <f>IF(OR(I24="",V24=""),"",IFERROR(BI24,""))</f>
        <v/>
      </c>
      <c r="AN24" s="456"/>
      <c r="AO24" s="456"/>
      <c r="AP24" s="456"/>
      <c r="AQ24" s="456"/>
      <c r="AR24" s="456"/>
      <c r="AS24" s="463" t="s">
        <v>261</v>
      </c>
      <c r="AT24" s="463"/>
      <c r="AU24" s="463"/>
      <c r="AV24" s="456" t="str">
        <f>IF(OR(I24="",V24=""),"",IFERROR(BJ24,""))</f>
        <v/>
      </c>
      <c r="AW24" s="456"/>
      <c r="AX24" s="456"/>
      <c r="AY24" s="456"/>
      <c r="AZ24" s="456"/>
      <c r="BA24" s="463" t="s">
        <v>262</v>
      </c>
      <c r="BB24" s="463"/>
      <c r="BC24" s="492"/>
      <c r="BD24" s="183" t="str">
        <f>IF(I24="","",IF(I24&lt;V23,"重複",""))</f>
        <v/>
      </c>
      <c r="BE24" s="238">
        <f>DATE(YEAR(I24),MONTH(I24),1)</f>
        <v>1</v>
      </c>
      <c r="BF24" s="238">
        <f>DATE(YEAR(V24),MONTH(V24),1)</f>
        <v>1</v>
      </c>
      <c r="BG24" s="183">
        <f>IF(I24="",0,IFERROR(DATEDIF(BE24,BF24,"m"),0))</f>
        <v>0</v>
      </c>
      <c r="BH24" s="183">
        <f>IF(BG24=0,0,1)</f>
        <v>0</v>
      </c>
      <c r="BI24" s="183">
        <f>ROUNDDOWN((BG24+BH24)/12,0)</f>
        <v>0</v>
      </c>
      <c r="BJ24" s="183">
        <f>BG24+BH24-12*BI24</f>
        <v>0</v>
      </c>
      <c r="BL24" s="466"/>
      <c r="BO24" s="239"/>
    </row>
    <row r="25" spans="2:74" ht="55.5" customHeight="1" thickBot="1">
      <c r="B25" s="493" t="str">
        <f>IF(RIGHT(BL25,9)="一致していません。","★経験年数要確認","")</f>
        <v/>
      </c>
      <c r="C25" s="493"/>
      <c r="D25" s="493"/>
      <c r="E25" s="493"/>
      <c r="F25" s="493"/>
      <c r="G25" s="493"/>
      <c r="H25" s="493"/>
      <c r="I25" s="493"/>
      <c r="J25" s="493"/>
      <c r="K25" s="493"/>
      <c r="L25" s="493"/>
      <c r="M25" s="493"/>
      <c r="N25" s="493"/>
      <c r="O25" s="493"/>
      <c r="P25" s="493"/>
      <c r="Q25" s="493"/>
      <c r="R25" s="493"/>
      <c r="S25" s="493"/>
      <c r="T25" s="493"/>
      <c r="U25" s="494"/>
      <c r="V25" s="495" t="s">
        <v>263</v>
      </c>
      <c r="W25" s="496"/>
      <c r="X25" s="496"/>
      <c r="Y25" s="496"/>
      <c r="Z25" s="496"/>
      <c r="AA25" s="496"/>
      <c r="AB25" s="496"/>
      <c r="AC25" s="496"/>
      <c r="AD25" s="496"/>
      <c r="AE25" s="496"/>
      <c r="AF25" s="496"/>
      <c r="AG25" s="496"/>
      <c r="AH25" s="496"/>
      <c r="AI25" s="496"/>
      <c r="AJ25" s="496"/>
      <c r="AK25" s="496"/>
      <c r="AL25" s="497"/>
      <c r="AM25" s="498">
        <f>IF(AND(AM22="",AM23="",AM24=""),0,IFERROR(BI25,0))</f>
        <v>0</v>
      </c>
      <c r="AN25" s="499"/>
      <c r="AO25" s="499"/>
      <c r="AP25" s="499"/>
      <c r="AQ25" s="499"/>
      <c r="AR25" s="499"/>
      <c r="AS25" s="468" t="s">
        <v>261</v>
      </c>
      <c r="AT25" s="468"/>
      <c r="AU25" s="468"/>
      <c r="AV25" s="500">
        <f>IF(AND(AV22="",AV23="",AV24=""),0,IFERROR(BJ25,0))</f>
        <v>0</v>
      </c>
      <c r="AW25" s="500"/>
      <c r="AX25" s="500"/>
      <c r="AY25" s="500"/>
      <c r="AZ25" s="500"/>
      <c r="BA25" s="468" t="s">
        <v>262</v>
      </c>
      <c r="BB25" s="468"/>
      <c r="BC25" s="501"/>
      <c r="BD25" s="183">
        <f>COUNTIF(BD22:BD24,"重複")</f>
        <v>0</v>
      </c>
      <c r="BE25" s="238"/>
      <c r="BF25" s="238"/>
      <c r="BG25" s="183">
        <f>SUM(BG22:BG24)</f>
        <v>0</v>
      </c>
      <c r="BH25" s="183">
        <f>SUM(BH22:BH24)</f>
        <v>0</v>
      </c>
      <c r="BI25" s="183">
        <f>ROUNDDOWN((BG25+BH25)/12,0)</f>
        <v>0</v>
      </c>
      <c r="BJ25" s="183">
        <f>BG25+BH25-12*BI25</f>
        <v>0</v>
      </c>
      <c r="BK25" s="240">
        <f>BG25+BH25</f>
        <v>0</v>
      </c>
    </row>
    <row r="26" spans="2:74" ht="16.5" customHeight="1">
      <c r="B26" s="490"/>
      <c r="C26" s="490"/>
      <c r="D26" s="490"/>
      <c r="E26" s="490"/>
      <c r="F26" s="490"/>
      <c r="G26" s="490"/>
      <c r="H26" s="490"/>
      <c r="I26" s="490"/>
      <c r="J26" s="490"/>
      <c r="K26" s="490"/>
      <c r="L26" s="490"/>
      <c r="M26" s="490"/>
      <c r="N26" s="490"/>
      <c r="O26" s="490"/>
      <c r="P26" s="490"/>
      <c r="Q26" s="490"/>
      <c r="R26" s="490"/>
      <c r="S26" s="490"/>
      <c r="T26" s="490"/>
      <c r="U26" s="490"/>
      <c r="V26" s="490"/>
      <c r="W26" s="490"/>
      <c r="X26" s="490"/>
      <c r="Y26" s="490"/>
      <c r="Z26" s="490"/>
      <c r="AA26" s="490"/>
      <c r="AB26" s="490"/>
      <c r="AC26" s="490"/>
      <c r="AD26" s="490"/>
      <c r="AE26" s="490"/>
      <c r="AF26" s="490"/>
      <c r="AG26" s="490"/>
      <c r="AH26" s="490"/>
      <c r="AI26" s="490"/>
      <c r="AJ26" s="490"/>
      <c r="AK26" s="490"/>
      <c r="AL26" s="490"/>
      <c r="AM26" s="490"/>
      <c r="AN26" s="490"/>
      <c r="AO26" s="490"/>
      <c r="AP26" s="490"/>
      <c r="AQ26" s="490"/>
      <c r="AR26" s="490"/>
      <c r="AS26" s="490"/>
      <c r="AT26" s="490"/>
      <c r="AU26" s="490"/>
      <c r="AV26" s="490"/>
      <c r="AW26" s="490"/>
      <c r="AX26" s="490"/>
      <c r="AY26" s="490"/>
      <c r="AZ26" s="490"/>
      <c r="BA26" s="490"/>
      <c r="BB26" s="490"/>
      <c r="BC26" s="490"/>
      <c r="BE26" s="238"/>
      <c r="BF26" s="238"/>
    </row>
    <row r="27" spans="2:74" ht="16.5" customHeight="1">
      <c r="B27" s="491" t="s">
        <v>350</v>
      </c>
      <c r="C27" s="491"/>
      <c r="D27" s="491"/>
      <c r="E27" s="491"/>
      <c r="F27" s="491"/>
      <c r="G27" s="491"/>
      <c r="H27" s="491"/>
      <c r="I27" s="491"/>
      <c r="J27" s="491"/>
      <c r="K27" s="491"/>
      <c r="L27" s="491"/>
      <c r="M27" s="491"/>
      <c r="N27" s="491"/>
      <c r="O27" s="491"/>
      <c r="P27" s="491"/>
      <c r="Q27" s="491"/>
      <c r="R27" s="491"/>
      <c r="S27" s="491"/>
      <c r="T27" s="491"/>
      <c r="U27" s="491"/>
      <c r="V27" s="491"/>
      <c r="W27" s="491"/>
      <c r="X27" s="491"/>
      <c r="Y27" s="491"/>
      <c r="Z27" s="491"/>
      <c r="AA27" s="491"/>
      <c r="AB27" s="491"/>
      <c r="AC27" s="491"/>
      <c r="AD27" s="491"/>
      <c r="AE27" s="491"/>
      <c r="AF27" s="491"/>
      <c r="AG27" s="491"/>
      <c r="AH27" s="491"/>
      <c r="AI27" s="491"/>
      <c r="AJ27" s="491"/>
      <c r="AK27" s="491"/>
      <c r="AL27" s="491"/>
      <c r="AM27" s="491"/>
      <c r="AN27" s="491"/>
      <c r="AO27" s="491"/>
      <c r="AP27" s="491"/>
      <c r="AQ27" s="491"/>
      <c r="AR27" s="491"/>
      <c r="AS27" s="491"/>
      <c r="AT27" s="491"/>
      <c r="AU27" s="491"/>
      <c r="AV27" s="491"/>
      <c r="AW27" s="491"/>
      <c r="AX27" s="491"/>
      <c r="AY27" s="491"/>
      <c r="AZ27" s="491"/>
      <c r="BA27" s="491"/>
      <c r="BB27" s="491"/>
      <c r="BC27" s="491"/>
      <c r="BE27" s="238"/>
      <c r="BF27" s="238"/>
    </row>
    <row r="28" spans="2:74" ht="45" customHeight="1">
      <c r="B28" s="475" t="s">
        <v>361</v>
      </c>
      <c r="C28" s="475"/>
      <c r="D28" s="475"/>
      <c r="E28" s="475"/>
      <c r="F28" s="475"/>
      <c r="G28" s="475"/>
      <c r="H28" s="475"/>
      <c r="I28" s="475"/>
      <c r="J28" s="475"/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  <c r="V28" s="475"/>
      <c r="W28" s="475"/>
      <c r="X28" s="475"/>
      <c r="Y28" s="475"/>
      <c r="Z28" s="475"/>
      <c r="AA28" s="475"/>
      <c r="AB28" s="475"/>
      <c r="AC28" s="475"/>
      <c r="AD28" s="475"/>
      <c r="AE28" s="475"/>
      <c r="AF28" s="475"/>
      <c r="AG28" s="475"/>
      <c r="AH28" s="475"/>
      <c r="AI28" s="475"/>
      <c r="AJ28" s="475"/>
      <c r="AK28" s="475"/>
      <c r="AL28" s="475"/>
      <c r="AM28" s="475"/>
      <c r="AN28" s="475"/>
      <c r="AO28" s="475"/>
      <c r="AP28" s="475"/>
      <c r="AQ28" s="475"/>
      <c r="AR28" s="475"/>
      <c r="AS28" s="475"/>
      <c r="AT28" s="475"/>
      <c r="AU28" s="475"/>
      <c r="AV28" s="475"/>
      <c r="AW28" s="475"/>
      <c r="AX28" s="475"/>
      <c r="AY28" s="475"/>
      <c r="AZ28" s="475"/>
      <c r="BA28" s="475"/>
      <c r="BB28" s="475"/>
      <c r="BC28" s="475"/>
      <c r="BE28" s="238"/>
      <c r="BF28" s="238"/>
    </row>
    <row r="29" spans="2:74" ht="37.5" customHeight="1">
      <c r="B29" s="474" t="s">
        <v>351</v>
      </c>
      <c r="C29" s="474"/>
      <c r="D29" s="474"/>
      <c r="E29" s="474"/>
      <c r="F29" s="474"/>
      <c r="G29" s="474"/>
      <c r="H29" s="474"/>
      <c r="I29" s="474"/>
      <c r="J29" s="474"/>
      <c r="K29" s="474"/>
      <c r="L29" s="474"/>
      <c r="M29" s="474"/>
      <c r="N29" s="474"/>
      <c r="O29" s="474"/>
      <c r="P29" s="474"/>
      <c r="Q29" s="474"/>
      <c r="R29" s="474"/>
      <c r="S29" s="474"/>
      <c r="T29" s="474"/>
      <c r="U29" s="474"/>
      <c r="V29" s="474"/>
      <c r="W29" s="474"/>
      <c r="X29" s="474"/>
      <c r="Y29" s="474"/>
      <c r="Z29" s="474"/>
      <c r="AA29" s="474"/>
      <c r="AB29" s="474"/>
      <c r="AC29" s="474"/>
      <c r="AD29" s="474"/>
      <c r="AE29" s="474"/>
      <c r="AF29" s="474"/>
      <c r="AG29" s="474"/>
      <c r="AH29" s="474"/>
      <c r="AI29" s="474"/>
      <c r="AJ29" s="474"/>
      <c r="AK29" s="474"/>
      <c r="AL29" s="474"/>
      <c r="AM29" s="474"/>
      <c r="AN29" s="474"/>
      <c r="AO29" s="474"/>
      <c r="AP29" s="474"/>
      <c r="AQ29" s="474"/>
      <c r="AR29" s="474"/>
      <c r="AS29" s="474"/>
      <c r="AT29" s="474"/>
      <c r="AU29" s="474"/>
      <c r="AV29" s="474"/>
      <c r="AW29" s="474"/>
      <c r="AX29" s="474"/>
      <c r="AY29" s="474"/>
      <c r="AZ29" s="474"/>
      <c r="BA29" s="474"/>
      <c r="BB29" s="474"/>
      <c r="BC29" s="474"/>
    </row>
    <row r="30" spans="2:74" ht="37.5" customHeight="1">
      <c r="B30" s="474" t="s">
        <v>379</v>
      </c>
      <c r="C30" s="474"/>
      <c r="D30" s="474"/>
      <c r="E30" s="474"/>
      <c r="F30" s="474"/>
      <c r="G30" s="474"/>
      <c r="H30" s="474"/>
      <c r="I30" s="474"/>
      <c r="J30" s="474"/>
      <c r="K30" s="474"/>
      <c r="L30" s="474"/>
      <c r="M30" s="474"/>
      <c r="N30" s="474"/>
      <c r="O30" s="474"/>
      <c r="P30" s="474"/>
      <c r="Q30" s="474"/>
      <c r="R30" s="474"/>
      <c r="S30" s="474"/>
      <c r="T30" s="474"/>
      <c r="U30" s="474"/>
      <c r="V30" s="474"/>
      <c r="W30" s="474"/>
      <c r="X30" s="474"/>
      <c r="Y30" s="474"/>
      <c r="Z30" s="474"/>
      <c r="AA30" s="474"/>
      <c r="AB30" s="474"/>
      <c r="AC30" s="474"/>
      <c r="AD30" s="474"/>
      <c r="AE30" s="474"/>
      <c r="AF30" s="474"/>
      <c r="AG30" s="474"/>
      <c r="AH30" s="474"/>
      <c r="AI30" s="474"/>
      <c r="AJ30" s="474"/>
      <c r="AK30" s="474"/>
      <c r="AL30" s="474"/>
      <c r="AM30" s="474"/>
      <c r="AN30" s="474"/>
      <c r="AO30" s="474"/>
      <c r="AP30" s="474"/>
      <c r="AQ30" s="474"/>
      <c r="AR30" s="474"/>
      <c r="AS30" s="474"/>
      <c r="AT30" s="474"/>
      <c r="AU30" s="474"/>
      <c r="AV30" s="474"/>
      <c r="AW30" s="474"/>
      <c r="AX30" s="474"/>
      <c r="AY30" s="474"/>
      <c r="AZ30" s="474"/>
      <c r="BA30" s="474"/>
      <c r="BB30" s="474"/>
      <c r="BC30" s="474"/>
    </row>
    <row r="31" spans="2:74" ht="51.75" customHeight="1">
      <c r="B31" s="475" t="s">
        <v>370</v>
      </c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475"/>
      <c r="S31" s="475"/>
      <c r="T31" s="475"/>
      <c r="U31" s="475"/>
      <c r="V31" s="475"/>
      <c r="W31" s="475"/>
      <c r="X31" s="475"/>
      <c r="Y31" s="475"/>
      <c r="Z31" s="475"/>
      <c r="AA31" s="475"/>
      <c r="AB31" s="475"/>
      <c r="AC31" s="475"/>
      <c r="AD31" s="475"/>
      <c r="AE31" s="475"/>
      <c r="AF31" s="475"/>
      <c r="AG31" s="475"/>
      <c r="AH31" s="475"/>
      <c r="AI31" s="475"/>
      <c r="AJ31" s="475"/>
      <c r="AK31" s="475"/>
      <c r="AL31" s="475"/>
      <c r="AM31" s="475"/>
      <c r="AN31" s="475"/>
      <c r="AO31" s="475"/>
      <c r="AP31" s="475"/>
      <c r="AQ31" s="475"/>
      <c r="AR31" s="475"/>
      <c r="AS31" s="475"/>
      <c r="AT31" s="475"/>
      <c r="AU31" s="475"/>
      <c r="AV31" s="475"/>
      <c r="AW31" s="475"/>
      <c r="AX31" s="475"/>
      <c r="AY31" s="475"/>
      <c r="AZ31" s="475"/>
      <c r="BA31" s="475"/>
      <c r="BB31" s="475"/>
      <c r="BC31" s="475"/>
    </row>
    <row r="32" spans="2:74" ht="18.75" customHeight="1">
      <c r="B32" s="241"/>
      <c r="C32" s="241"/>
      <c r="D32" s="241"/>
      <c r="E32" s="241"/>
      <c r="F32" s="241"/>
      <c r="G32" s="241"/>
      <c r="H32" s="241"/>
      <c r="I32" s="241"/>
      <c r="J32" s="241"/>
      <c r="K32" s="241"/>
      <c r="L32" s="241"/>
      <c r="M32" s="241"/>
      <c r="N32" s="241"/>
      <c r="O32" s="241"/>
      <c r="P32" s="241"/>
      <c r="Q32" s="241"/>
      <c r="R32" s="241"/>
      <c r="S32" s="241"/>
      <c r="T32" s="241"/>
      <c r="U32" s="241"/>
      <c r="V32" s="241"/>
      <c r="W32" s="241"/>
      <c r="X32" s="241"/>
      <c r="Y32" s="241"/>
      <c r="Z32" s="241"/>
      <c r="AA32" s="241"/>
      <c r="AB32" s="241"/>
      <c r="AC32" s="241"/>
      <c r="AD32" s="241"/>
      <c r="AE32" s="241"/>
      <c r="AF32" s="241"/>
      <c r="AG32" s="241"/>
      <c r="AH32" s="241"/>
      <c r="AI32" s="241"/>
      <c r="AJ32" s="241"/>
      <c r="AK32" s="241"/>
      <c r="AL32" s="241"/>
      <c r="AM32" s="241"/>
      <c r="AN32" s="241"/>
      <c r="AO32" s="241"/>
      <c r="AP32" s="241"/>
      <c r="AQ32" s="241"/>
      <c r="AR32" s="241"/>
      <c r="AS32" s="241"/>
      <c r="AT32" s="241"/>
      <c r="AU32" s="241"/>
      <c r="AV32" s="241"/>
      <c r="AW32" s="241"/>
      <c r="AX32" s="241"/>
      <c r="AY32" s="241"/>
      <c r="AZ32" s="241"/>
      <c r="BA32" s="241"/>
      <c r="BB32" s="241"/>
      <c r="BC32" s="241"/>
    </row>
    <row r="33" spans="2:74" ht="13.5" customHeight="1">
      <c r="B33" s="476" t="s">
        <v>348</v>
      </c>
      <c r="C33" s="477"/>
      <c r="D33" s="477"/>
      <c r="E33" s="477"/>
      <c r="F33" s="477"/>
      <c r="G33" s="478"/>
      <c r="H33" s="219"/>
      <c r="I33" s="274" t="s">
        <v>365</v>
      </c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V33" s="219"/>
      <c r="W33" s="219"/>
      <c r="X33" s="219"/>
      <c r="Y33" s="219"/>
      <c r="Z33" s="219"/>
      <c r="AA33" s="219"/>
      <c r="AB33" s="219"/>
      <c r="AC33" s="219"/>
      <c r="AD33" s="219"/>
      <c r="AE33" s="219"/>
      <c r="AF33" s="219"/>
      <c r="AG33" s="219"/>
      <c r="AH33" s="219"/>
      <c r="AI33" s="219"/>
      <c r="AJ33" s="219"/>
      <c r="AK33" s="219"/>
      <c r="AL33" s="219"/>
      <c r="AM33" s="219"/>
      <c r="AN33" s="219"/>
      <c r="AO33" s="219"/>
      <c r="AP33" s="219"/>
      <c r="AQ33" s="219"/>
      <c r="AR33" s="219"/>
      <c r="AS33" s="219"/>
      <c r="AT33" s="219"/>
      <c r="AU33" s="219"/>
      <c r="AV33" s="219"/>
      <c r="AW33" s="219"/>
      <c r="AX33" s="219"/>
      <c r="AY33" s="219"/>
      <c r="AZ33" s="219"/>
      <c r="BA33" s="219"/>
      <c r="BB33" s="219"/>
      <c r="BC33" s="219"/>
    </row>
    <row r="34" spans="2:74" ht="6.75" customHeight="1"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19"/>
      <c r="X34" s="219"/>
      <c r="Y34" s="219"/>
      <c r="Z34" s="219"/>
      <c r="AA34" s="219"/>
      <c r="AB34" s="219"/>
      <c r="AC34" s="219"/>
      <c r="AD34" s="219"/>
      <c r="AE34" s="219"/>
      <c r="AF34" s="219"/>
      <c r="AG34" s="219"/>
      <c r="AH34" s="219"/>
      <c r="AI34" s="219"/>
      <c r="AJ34" s="219"/>
      <c r="AK34" s="219"/>
      <c r="AL34" s="219"/>
      <c r="AM34" s="219"/>
      <c r="AN34" s="219"/>
      <c r="AO34" s="219"/>
      <c r="AP34" s="219"/>
      <c r="AQ34" s="219"/>
      <c r="AR34" s="219"/>
      <c r="AS34" s="219"/>
      <c r="AT34" s="219"/>
      <c r="AU34" s="219"/>
      <c r="AV34" s="219"/>
      <c r="AW34" s="219"/>
      <c r="AX34" s="219"/>
      <c r="AY34" s="219"/>
      <c r="AZ34" s="219"/>
      <c r="BA34" s="219"/>
      <c r="BB34" s="219"/>
      <c r="BC34" s="219"/>
    </row>
    <row r="35" spans="2:74" s="242" customFormat="1" ht="54" customHeight="1">
      <c r="B35" s="479" t="s">
        <v>349</v>
      </c>
      <c r="C35" s="479"/>
      <c r="D35" s="479"/>
      <c r="E35" s="479"/>
      <c r="F35" s="479"/>
      <c r="G35" s="479"/>
      <c r="H35" s="479"/>
      <c r="I35" s="479"/>
      <c r="J35" s="479"/>
      <c r="K35" s="479"/>
      <c r="L35" s="479"/>
      <c r="M35" s="479"/>
      <c r="N35" s="479"/>
      <c r="O35" s="479"/>
      <c r="P35" s="479"/>
      <c r="Q35" s="479"/>
      <c r="R35" s="479"/>
      <c r="S35" s="479"/>
      <c r="T35" s="479"/>
      <c r="U35" s="479"/>
      <c r="V35" s="479"/>
      <c r="W35" s="479"/>
      <c r="X35" s="479"/>
      <c r="Y35" s="479"/>
      <c r="Z35" s="479"/>
      <c r="AA35" s="479"/>
      <c r="AB35" s="479"/>
      <c r="AC35" s="479"/>
      <c r="AD35" s="479"/>
      <c r="AE35" s="479"/>
      <c r="AF35" s="479"/>
      <c r="AG35" s="479"/>
      <c r="AH35" s="479"/>
      <c r="AI35" s="479"/>
      <c r="AJ35" s="479"/>
      <c r="AK35" s="479"/>
      <c r="AL35" s="479"/>
      <c r="AM35" s="479"/>
      <c r="AN35" s="479"/>
      <c r="AO35" s="479"/>
      <c r="AP35" s="479"/>
      <c r="AQ35" s="479"/>
      <c r="AR35" s="479"/>
      <c r="AS35" s="479"/>
      <c r="AT35" s="479"/>
      <c r="AU35" s="479"/>
      <c r="AV35" s="479"/>
      <c r="AW35" s="479"/>
      <c r="AX35" s="479"/>
      <c r="AY35" s="479"/>
      <c r="AZ35" s="479"/>
      <c r="BA35" s="479"/>
      <c r="BB35" s="479"/>
      <c r="BC35" s="479"/>
      <c r="BL35" s="182"/>
      <c r="BM35" s="243"/>
      <c r="BN35" s="243"/>
      <c r="BO35" s="243"/>
      <c r="BP35" s="243"/>
      <c r="BQ35" s="243"/>
      <c r="BR35" s="243"/>
      <c r="BS35" s="243"/>
      <c r="BT35" s="243"/>
      <c r="BU35" s="243"/>
      <c r="BV35" s="243"/>
    </row>
    <row r="36" spans="2:74" ht="2.4500000000000002" customHeight="1" thickBot="1">
      <c r="B36" s="219"/>
      <c r="C36" s="219"/>
      <c r="D36" s="219"/>
      <c r="E36" s="219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219"/>
      <c r="AA36" s="219"/>
      <c r="AB36" s="219"/>
    </row>
    <row r="37" spans="2:74" ht="35.25" customHeight="1" thickBot="1">
      <c r="B37" s="219"/>
      <c r="C37" s="219"/>
      <c r="D37" s="219"/>
      <c r="E37" s="219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219"/>
      <c r="AA37" s="219"/>
      <c r="AB37" s="219"/>
      <c r="AC37" s="480" t="s">
        <v>354</v>
      </c>
      <c r="AD37" s="481"/>
      <c r="AE37" s="481"/>
      <c r="AF37" s="481"/>
      <c r="AG37" s="481"/>
      <c r="AH37" s="481"/>
      <c r="AI37" s="481"/>
      <c r="AJ37" s="481"/>
      <c r="AK37" s="482"/>
      <c r="AL37" s="244"/>
      <c r="AM37" s="245"/>
      <c r="AN37" s="245"/>
      <c r="AO37" s="245"/>
      <c r="AP37" s="245"/>
      <c r="AQ37" s="245"/>
      <c r="AR37" s="245"/>
      <c r="AS37" s="245"/>
      <c r="AT37" s="245"/>
      <c r="AU37" s="245"/>
      <c r="AV37" s="245"/>
      <c r="AW37" s="245"/>
      <c r="AX37" s="245"/>
      <c r="AY37" s="245"/>
      <c r="AZ37" s="246"/>
      <c r="BA37" s="247" t="s">
        <v>249</v>
      </c>
      <c r="BB37" s="246"/>
      <c r="BC37" s="248"/>
    </row>
    <row r="38" spans="2:74" ht="10.5" customHeight="1"/>
  </sheetData>
  <sheetProtection sheet="1" formatCells="0" selectLockedCells="1"/>
  <mergeCells count="80">
    <mergeCell ref="AH16:AM17"/>
    <mergeCell ref="AH18:AM19"/>
    <mergeCell ref="B26:BC26"/>
    <mergeCell ref="B28:BC28"/>
    <mergeCell ref="B27:BC27"/>
    <mergeCell ref="AS24:AU24"/>
    <mergeCell ref="AV24:AZ24"/>
    <mergeCell ref="BA24:BC24"/>
    <mergeCell ref="B25:U25"/>
    <mergeCell ref="V25:AL25"/>
    <mergeCell ref="AM25:AR25"/>
    <mergeCell ref="AS25:AU25"/>
    <mergeCell ref="AV25:AZ25"/>
    <mergeCell ref="BA25:BC25"/>
    <mergeCell ref="AM23:AR23"/>
    <mergeCell ref="AS23:AU23"/>
    <mergeCell ref="B29:BC29"/>
    <mergeCell ref="B31:BC31"/>
    <mergeCell ref="B33:G33"/>
    <mergeCell ref="B35:BC35"/>
    <mergeCell ref="AC37:AK37"/>
    <mergeCell ref="B30:BC30"/>
    <mergeCell ref="BL22:BL24"/>
    <mergeCell ref="AV23:AZ23"/>
    <mergeCell ref="BA23:BC23"/>
    <mergeCell ref="B24:H24"/>
    <mergeCell ref="I24:R24"/>
    <mergeCell ref="S24:U24"/>
    <mergeCell ref="V24:AE24"/>
    <mergeCell ref="AF24:AL24"/>
    <mergeCell ref="AM24:AR24"/>
    <mergeCell ref="B23:H23"/>
    <mergeCell ref="I23:R23"/>
    <mergeCell ref="S23:U23"/>
    <mergeCell ref="V23:AE23"/>
    <mergeCell ref="AF23:AL23"/>
    <mergeCell ref="AN18:BC19"/>
    <mergeCell ref="B19:H19"/>
    <mergeCell ref="I19:AG19"/>
    <mergeCell ref="B21:BC21"/>
    <mergeCell ref="AM22:AR22"/>
    <mergeCell ref="AS22:AU22"/>
    <mergeCell ref="AV22:AZ22"/>
    <mergeCell ref="BA22:BC22"/>
    <mergeCell ref="B22:H22"/>
    <mergeCell ref="I22:R22"/>
    <mergeCell ref="S22:U22"/>
    <mergeCell ref="V22:AE22"/>
    <mergeCell ref="AF22:AL22"/>
    <mergeCell ref="B16:H16"/>
    <mergeCell ref="I16:AG16"/>
    <mergeCell ref="AN16:BC17"/>
    <mergeCell ref="B17:H18"/>
    <mergeCell ref="B12:F12"/>
    <mergeCell ref="H12:I12"/>
    <mergeCell ref="J12:Z12"/>
    <mergeCell ref="AA12:AB12"/>
    <mergeCell ref="AD12:AH12"/>
    <mergeCell ref="AJ12:AW12"/>
    <mergeCell ref="AX12:BC12"/>
    <mergeCell ref="B13:F13"/>
    <mergeCell ref="H13:AW13"/>
    <mergeCell ref="H14:AB14"/>
    <mergeCell ref="B15:BC15"/>
    <mergeCell ref="I17:AG18"/>
    <mergeCell ref="B10:I10"/>
    <mergeCell ref="B11:F11"/>
    <mergeCell ref="AD11:AH11"/>
    <mergeCell ref="AJ11:AW11"/>
    <mergeCell ref="H11:AB11"/>
    <mergeCell ref="AW4:BC4"/>
    <mergeCell ref="B5:BC5"/>
    <mergeCell ref="B7:BC7"/>
    <mergeCell ref="AI9:AK9"/>
    <mergeCell ref="AL9:AQ9"/>
    <mergeCell ref="AR9:AS9"/>
    <mergeCell ref="AT9:AV9"/>
    <mergeCell ref="AW9:AX9"/>
    <mergeCell ref="AY9:BA9"/>
    <mergeCell ref="BB9:BC9"/>
  </mergeCells>
  <phoneticPr fontId="18"/>
  <conditionalFormatting sqref="I16:I17">
    <cfRule type="expression" dxfId="7" priority="8" stopIfTrue="1">
      <formula>I16&lt;&gt;""</formula>
    </cfRule>
  </conditionalFormatting>
  <conditionalFormatting sqref="I19">
    <cfRule type="expression" dxfId="6" priority="4" stopIfTrue="1">
      <formula>I19&lt;&gt;""</formula>
    </cfRule>
  </conditionalFormatting>
  <conditionalFormatting sqref="I22:I24 H11 AJ11:AJ12 J12 H13 V22:V24 AV22:AV24 AM22:AM25">
    <cfRule type="expression" dxfId="5" priority="9">
      <formula>H11&lt;&gt;""</formula>
    </cfRule>
  </conditionalFormatting>
  <conditionalFormatting sqref="I23:R24">
    <cfRule type="expression" dxfId="4" priority="3">
      <formula>$BD23="重複"</formula>
    </cfRule>
  </conditionalFormatting>
  <conditionalFormatting sqref="AL9:AQ9">
    <cfRule type="notContainsBlanks" dxfId="3" priority="10">
      <formula>LEN(TRIM(AL9))&gt;0</formula>
    </cfRule>
  </conditionalFormatting>
  <conditionalFormatting sqref="AT9 AY9">
    <cfRule type="expression" dxfId="2" priority="1" stopIfTrue="1">
      <formula>AT9&lt;&gt;""</formula>
    </cfRule>
  </conditionalFormatting>
  <conditionalFormatting sqref="BL19">
    <cfRule type="containsText" dxfId="1" priority="6" operator="containsText" text="ません">
      <formula>NOT(ISERROR(SEARCH("ません",BL19)))</formula>
    </cfRule>
  </conditionalFormatting>
  <conditionalFormatting sqref="BL25:BP25">
    <cfRule type="containsText" dxfId="0" priority="7" operator="containsText" text="ません">
      <formula>NOT(ISERROR(SEARCH("ません",BL25)))</formula>
    </cfRule>
  </conditionalFormatting>
  <dataValidations count="6">
    <dataValidation imeMode="halfAlpha" allowBlank="1" showInputMessage="1" showErrorMessage="1" sqref="AY9:BA9 AT9:AV9" xr:uid="{275618AF-5BF5-48DB-90F2-7C6C727A43D0}"/>
    <dataValidation type="date" operator="greaterThanOrEqual" allowBlank="1" showInputMessage="1" showErrorMessage="1" error="西暦で「年月」を入力してください_x000a_（例）「平成25年4月」の場合_x000a_　　　　→　「2013/4」と入力" prompt="西暦で「年月」を入力してください_x000a_（例）「平成25年4月」の場合_x000a_　　　　→　「2013/4」と入力" sqref="I22:R24" xr:uid="{071AB9BC-1104-4C73-8B4C-C20CF9B27B53}">
      <formula1>18264</formula1>
    </dataValidation>
    <dataValidation imeMode="on" allowBlank="1" showInputMessage="1" showErrorMessage="1" sqref="H13:AW13 AJ11:AW12 H11" xr:uid="{C2859483-A0C9-42A6-8B0C-E944BB134465}"/>
    <dataValidation operator="equal" allowBlank="1" showInputMessage="1" showErrorMessage="1" sqref="J12:Z12" xr:uid="{FC4E7387-6411-403D-8F5C-F4F115549C42}"/>
    <dataValidation operator="equal" allowBlank="1" showInputMessage="1" showErrorMessage="1" error="「技能者ID」は半角数字（4桁-4桁-4桁）で入力してください" sqref="I19:P19" xr:uid="{C56B0818-743A-43DC-A21B-E83C51A57875}"/>
    <dataValidation type="date" operator="lessThanOrEqual" allowBlank="1" showInputMessage="1" showErrorMessage="1" error="先日付の入力はできません。" promptTitle="経歴証明上の従事期間の終期" prompt="西暦で「年月」を入力してください_x000a_（例）「令和7年3月」の場合_x000a_　　　　→　「2025/3」と入力" sqref="V22:AE24" xr:uid="{3B8ADD6B-64B3-4706-AB77-0D8133FD6FE7}">
      <formula1>$BF$20</formula1>
    </dataValidation>
  </dataValidations>
  <printOptions horizontalCentered="1"/>
  <pageMargins left="0.51181102362204722" right="0.51181102362204722" top="0.55118110236220474" bottom="0.35433070866141736" header="0.31496062992125984" footer="0.31496062992125984"/>
  <pageSetup paperSize="9" scale="90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05E55-5C7F-45DC-92DE-78C1EE08A05A}">
  <sheetPr codeName="Sheet7">
    <pageSetUpPr fitToPage="1"/>
  </sheetPr>
  <dimension ref="B2:T54"/>
  <sheetViews>
    <sheetView workbookViewId="0">
      <selection activeCell="E21" sqref="E21:G21"/>
    </sheetView>
  </sheetViews>
  <sheetFormatPr defaultRowHeight="19.149999999999999" customHeight="1"/>
  <cols>
    <col min="2" max="2" width="4.5" customWidth="1"/>
    <col min="4" max="4" width="15.75" customWidth="1"/>
    <col min="5" max="5" width="16.25" customWidth="1"/>
    <col min="6" max="6" width="17" customWidth="1"/>
    <col min="7" max="7" width="29" customWidth="1"/>
    <col min="8" max="8" width="8.875" style="2"/>
    <col min="9" max="9" width="2.25" customWidth="1"/>
  </cols>
  <sheetData>
    <row r="2" spans="2:9" ht="19.149999999999999" customHeight="1">
      <c r="B2" s="148" t="s">
        <v>372</v>
      </c>
    </row>
    <row r="3" spans="2:9" ht="36" customHeight="1">
      <c r="B3" s="275"/>
      <c r="C3" s="157" t="s">
        <v>219</v>
      </c>
    </row>
    <row r="4" spans="2:9" ht="18" hidden="1" customHeight="1">
      <c r="C4" s="160"/>
      <c r="D4" s="161"/>
      <c r="E4" s="161"/>
      <c r="F4" s="161"/>
      <c r="G4" s="161"/>
    </row>
    <row r="5" spans="2:9" ht="19.149999999999999" customHeight="1">
      <c r="C5" s="157" t="s">
        <v>201</v>
      </c>
    </row>
    <row r="6" spans="2:9" ht="19.149999999999999" customHeight="1">
      <c r="B6" s="124"/>
      <c r="C6" s="125"/>
      <c r="D6" s="125"/>
      <c r="E6" s="125"/>
      <c r="F6" s="125"/>
      <c r="G6" s="125"/>
      <c r="H6" s="135"/>
      <c r="I6" s="139"/>
    </row>
    <row r="7" spans="2:9" ht="19.149999999999999" customHeight="1">
      <c r="B7" s="126"/>
      <c r="C7" s="40" t="s">
        <v>30</v>
      </c>
      <c r="D7" s="127"/>
      <c r="E7" s="127"/>
      <c r="F7" s="127"/>
      <c r="G7" s="127"/>
      <c r="H7" s="136"/>
      <c r="I7" s="140"/>
    </row>
    <row r="8" spans="2:9" ht="50.45" customHeight="1">
      <c r="B8" s="126"/>
      <c r="C8" s="127"/>
      <c r="D8" s="127"/>
      <c r="E8" s="127"/>
      <c r="F8" s="127"/>
      <c r="G8" s="127"/>
      <c r="H8" s="136"/>
      <c r="I8" s="140"/>
    </row>
    <row r="9" spans="2:9" ht="33.6" customHeight="1">
      <c r="B9" s="126"/>
      <c r="C9" s="127"/>
      <c r="D9" s="127"/>
      <c r="E9" s="127"/>
      <c r="F9" s="128" t="s">
        <v>193</v>
      </c>
      <c r="G9" s="502">
        <f>申込書!E20</f>
        <v>0</v>
      </c>
      <c r="H9" s="502"/>
      <c r="I9" s="140"/>
    </row>
    <row r="10" spans="2:9" ht="25.9" customHeight="1">
      <c r="B10" s="126"/>
      <c r="C10" s="127"/>
      <c r="D10" s="127"/>
      <c r="E10" s="127"/>
      <c r="F10" s="129" t="s">
        <v>99</v>
      </c>
      <c r="G10" s="503"/>
      <c r="H10" s="503"/>
      <c r="I10" s="140"/>
    </row>
    <row r="11" spans="2:9" ht="34.9" customHeight="1">
      <c r="B11" s="126"/>
      <c r="C11" s="127"/>
      <c r="D11" s="127"/>
      <c r="E11" s="127"/>
      <c r="F11" s="130" t="s">
        <v>191</v>
      </c>
      <c r="G11" s="158"/>
      <c r="H11" s="159" t="s">
        <v>192</v>
      </c>
      <c r="I11" s="140"/>
    </row>
    <row r="12" spans="2:9" ht="22.5" customHeight="1">
      <c r="B12" s="126"/>
      <c r="C12" s="127"/>
      <c r="D12" s="127"/>
      <c r="E12" s="127"/>
      <c r="F12" s="127"/>
      <c r="G12" s="127"/>
      <c r="H12" s="136"/>
      <c r="I12" s="140"/>
    </row>
    <row r="13" spans="2:9" ht="26.45" customHeight="1">
      <c r="B13" s="126"/>
      <c r="C13" s="506" t="s">
        <v>216</v>
      </c>
      <c r="D13" s="506"/>
      <c r="E13" s="506"/>
      <c r="F13" s="506"/>
      <c r="G13" s="506"/>
      <c r="H13" s="506"/>
      <c r="I13" s="140"/>
    </row>
    <row r="14" spans="2:9" ht="30.6" customHeight="1">
      <c r="B14" s="126"/>
      <c r="C14" s="507" t="s">
        <v>217</v>
      </c>
      <c r="D14" s="507"/>
      <c r="E14" s="507"/>
      <c r="F14" s="507"/>
      <c r="G14" s="507"/>
      <c r="H14" s="507"/>
      <c r="I14" s="140"/>
    </row>
    <row r="15" spans="2:9" ht="27.75" customHeight="1">
      <c r="B15" s="126"/>
      <c r="C15" s="127"/>
      <c r="D15" s="127"/>
      <c r="E15" s="127"/>
      <c r="F15" s="127"/>
      <c r="G15" s="127"/>
      <c r="H15" s="136"/>
      <c r="I15" s="140"/>
    </row>
    <row r="16" spans="2:9" ht="31.15" customHeight="1">
      <c r="B16" s="126"/>
      <c r="C16" s="143" t="s">
        <v>218</v>
      </c>
      <c r="D16" s="127"/>
      <c r="E16" s="127"/>
      <c r="F16" s="127"/>
      <c r="G16" s="127"/>
      <c r="H16" s="136"/>
      <c r="I16" s="140"/>
    </row>
    <row r="17" spans="2:9" ht="31.15" customHeight="1">
      <c r="B17" s="126"/>
      <c r="C17" s="142" t="s">
        <v>188</v>
      </c>
      <c r="D17" s="127"/>
      <c r="E17" s="127"/>
      <c r="F17" s="127"/>
      <c r="G17" s="127"/>
      <c r="H17" s="136"/>
      <c r="I17" s="140"/>
    </row>
    <row r="18" spans="2:9" ht="34.9" customHeight="1">
      <c r="B18" s="126"/>
      <c r="C18" s="127"/>
      <c r="D18" s="127"/>
      <c r="E18" s="127"/>
      <c r="F18" s="127"/>
      <c r="G18" s="127"/>
      <c r="H18" s="136"/>
      <c r="I18" s="140"/>
    </row>
    <row r="19" spans="2:9" ht="32.450000000000003" customHeight="1">
      <c r="B19" s="126"/>
      <c r="C19" s="127"/>
      <c r="D19" s="272" t="s">
        <v>189</v>
      </c>
      <c r="E19" s="504">
        <f>申込書!E22</f>
        <v>0</v>
      </c>
      <c r="F19" s="504"/>
      <c r="G19" s="504"/>
      <c r="H19" s="136"/>
      <c r="I19" s="140"/>
    </row>
    <row r="20" spans="2:9" ht="42" customHeight="1">
      <c r="B20" s="126"/>
      <c r="C20" s="127"/>
      <c r="D20" s="273" t="s">
        <v>362</v>
      </c>
      <c r="E20" s="504">
        <f>申込書!E18</f>
        <v>0</v>
      </c>
      <c r="F20" s="504"/>
      <c r="G20" s="504"/>
      <c r="H20" s="136"/>
      <c r="I20" s="140"/>
    </row>
    <row r="21" spans="2:9" ht="77.45" customHeight="1">
      <c r="B21" s="126"/>
      <c r="C21" s="127"/>
      <c r="D21" s="272" t="s">
        <v>190</v>
      </c>
      <c r="E21" s="505"/>
      <c r="F21" s="505"/>
      <c r="G21" s="505"/>
      <c r="H21" s="136"/>
      <c r="I21" s="140"/>
    </row>
    <row r="22" spans="2:9" ht="19.149999999999999" customHeight="1">
      <c r="B22" s="126"/>
      <c r="C22" s="131"/>
      <c r="D22" s="131"/>
      <c r="E22" s="131"/>
      <c r="F22" s="131"/>
      <c r="G22" s="131"/>
      <c r="H22" s="137"/>
      <c r="I22" s="140"/>
    </row>
    <row r="23" spans="2:9" ht="19.149999999999999" customHeight="1">
      <c r="B23" s="126"/>
      <c r="C23" s="131"/>
      <c r="D23" s="131"/>
      <c r="E23" s="131"/>
      <c r="F23" s="131"/>
      <c r="G23" s="132" t="s">
        <v>194</v>
      </c>
      <c r="H23" s="137"/>
      <c r="I23" s="140"/>
    </row>
    <row r="24" spans="2:9" ht="19.149999999999999" customHeight="1">
      <c r="B24" s="133"/>
      <c r="C24" s="134"/>
      <c r="D24" s="134"/>
      <c r="E24" s="134"/>
      <c r="F24" s="134"/>
      <c r="G24" s="134"/>
      <c r="H24" s="138"/>
      <c r="I24" s="141"/>
    </row>
    <row r="44" spans="10:20" ht="19.149999999999999" customHeight="1"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77"/>
    </row>
    <row r="45" spans="10:20" ht="19.149999999999999" customHeight="1">
      <c r="J45" s="178" t="s">
        <v>225</v>
      </c>
      <c r="K45" s="112"/>
      <c r="L45" s="112"/>
      <c r="M45" s="112"/>
      <c r="N45" s="112"/>
      <c r="O45" s="112"/>
      <c r="P45" s="112"/>
      <c r="Q45" s="112"/>
      <c r="R45" s="112"/>
      <c r="S45" s="112"/>
      <c r="T45" s="177"/>
    </row>
    <row r="46" spans="10:20" ht="10.5" customHeight="1"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77"/>
    </row>
    <row r="47" spans="10:20" ht="19.149999999999999" customHeight="1">
      <c r="J47" s="112"/>
      <c r="K47" s="112" t="s">
        <v>226</v>
      </c>
      <c r="L47" s="112"/>
      <c r="M47" s="112"/>
      <c r="N47" s="112"/>
      <c r="O47" s="112"/>
      <c r="P47" s="112"/>
      <c r="Q47" s="112"/>
      <c r="R47" s="112"/>
      <c r="S47" s="112"/>
      <c r="T47" s="177"/>
    </row>
    <row r="48" spans="10:20" ht="19.149999999999999" customHeight="1">
      <c r="J48" s="112"/>
      <c r="K48" s="112" t="s">
        <v>227</v>
      </c>
      <c r="L48" s="112"/>
      <c r="M48" s="112"/>
      <c r="N48" s="112"/>
      <c r="O48" s="112"/>
      <c r="P48" s="112"/>
      <c r="Q48" s="112"/>
      <c r="R48" s="112"/>
      <c r="S48" s="112"/>
      <c r="T48" s="177"/>
    </row>
    <row r="49" spans="10:20" ht="19.149999999999999" customHeight="1">
      <c r="J49" s="112"/>
      <c r="K49" s="112" t="s">
        <v>228</v>
      </c>
      <c r="L49" s="112"/>
      <c r="M49" s="112"/>
      <c r="N49" s="112"/>
      <c r="O49" s="112"/>
      <c r="P49" s="112"/>
      <c r="Q49" s="112"/>
      <c r="R49" s="112"/>
      <c r="S49" s="112"/>
      <c r="T49" s="177"/>
    </row>
    <row r="50" spans="10:20" ht="19.149999999999999" customHeight="1">
      <c r="J50" s="112"/>
      <c r="K50" s="112" t="s">
        <v>229</v>
      </c>
      <c r="L50" s="112"/>
      <c r="M50" s="112"/>
      <c r="N50" s="112"/>
      <c r="O50" s="112"/>
      <c r="P50" s="112"/>
      <c r="Q50" s="112"/>
      <c r="R50" s="112"/>
      <c r="S50" s="112"/>
      <c r="T50" s="177"/>
    </row>
    <row r="51" spans="10:20" ht="19.149999999999999" customHeight="1">
      <c r="J51" s="112"/>
      <c r="K51" s="112" t="s">
        <v>230</v>
      </c>
      <c r="L51" s="112"/>
      <c r="M51" s="112"/>
      <c r="N51" s="112"/>
      <c r="O51" s="112"/>
      <c r="P51" s="112"/>
      <c r="Q51" s="112"/>
      <c r="R51" s="112"/>
      <c r="S51" s="112"/>
      <c r="T51" s="177"/>
    </row>
    <row r="52" spans="10:20" ht="19.149999999999999" customHeight="1">
      <c r="J52" s="112"/>
      <c r="K52" s="112" t="s">
        <v>231</v>
      </c>
      <c r="L52" s="112"/>
      <c r="M52" s="112"/>
      <c r="N52" s="112"/>
      <c r="O52" s="112"/>
      <c r="P52" s="112"/>
      <c r="Q52" s="112"/>
      <c r="R52" s="112"/>
      <c r="S52" s="112"/>
      <c r="T52" s="177"/>
    </row>
    <row r="53" spans="10:20" ht="19.149999999999999" customHeight="1">
      <c r="J53" s="112"/>
      <c r="K53" s="112" t="s">
        <v>232</v>
      </c>
      <c r="L53" s="112"/>
      <c r="M53" s="112"/>
      <c r="N53" s="112"/>
      <c r="O53" s="112"/>
      <c r="P53" s="112"/>
      <c r="Q53" s="112"/>
      <c r="R53" s="112"/>
      <c r="S53" s="112"/>
      <c r="T53" s="177"/>
    </row>
    <row r="54" spans="10:20" ht="19.149999999999999" customHeight="1">
      <c r="J54" s="112"/>
      <c r="K54" s="112" t="s">
        <v>233</v>
      </c>
      <c r="L54" s="112"/>
      <c r="M54" s="112"/>
      <c r="N54" s="112"/>
      <c r="O54" s="112"/>
      <c r="P54" s="112"/>
      <c r="Q54" s="112"/>
      <c r="R54" s="112"/>
      <c r="S54" s="112"/>
      <c r="T54" s="177"/>
    </row>
  </sheetData>
  <sheetProtection sheet="1" selectLockedCells="1"/>
  <mergeCells count="7">
    <mergeCell ref="G9:H9"/>
    <mergeCell ref="G10:H10"/>
    <mergeCell ref="E19:G19"/>
    <mergeCell ref="E20:G20"/>
    <mergeCell ref="E21:G21"/>
    <mergeCell ref="C13:H13"/>
    <mergeCell ref="C14:H14"/>
  </mergeCells>
  <phoneticPr fontId="4"/>
  <printOptions horizontalCentered="1"/>
  <pageMargins left="0.51181102362204722" right="0.51181102362204722" top="0.74803149606299213" bottom="0.74803149606299213" header="0.31496062992125984" footer="0.31496062992125984"/>
  <pageSetup paperSize="9" scale="98" orientation="portrait" horizont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659CA-926F-4E53-82B6-EE590D936602}">
  <sheetPr codeName="Sheet8">
    <pageSetUpPr fitToPage="1"/>
  </sheetPr>
  <dimension ref="B2:L50"/>
  <sheetViews>
    <sheetView workbookViewId="0">
      <selection activeCell="H4" sqref="H4"/>
    </sheetView>
  </sheetViews>
  <sheetFormatPr defaultColWidth="9.625" defaultRowHeight="13.5"/>
  <cols>
    <col min="1" max="1" width="9.625" style="91"/>
    <col min="2" max="2" width="4.625" style="91" customWidth="1"/>
    <col min="3" max="3" width="6.375" style="91" customWidth="1"/>
    <col min="4" max="4" width="5.125" style="91" customWidth="1"/>
    <col min="5" max="5" width="27.5" style="91" customWidth="1"/>
    <col min="6" max="6" width="6.75" style="91" customWidth="1"/>
    <col min="7" max="7" width="9.625" style="91"/>
    <col min="8" max="8" width="37.125" style="91" customWidth="1"/>
    <col min="9" max="10" width="8" style="91" customWidth="1"/>
    <col min="11" max="11" width="5.75" style="91" customWidth="1"/>
    <col min="12" max="24" width="8" style="91" customWidth="1"/>
    <col min="25" max="16384" width="9.625" style="91"/>
  </cols>
  <sheetData>
    <row r="2" spans="2:8" ht="20.25" customHeight="1">
      <c r="B2" s="89" t="s">
        <v>136</v>
      </c>
      <c r="C2" s="90"/>
      <c r="D2" s="90"/>
      <c r="E2" s="90"/>
      <c r="F2" s="90"/>
      <c r="G2" s="90"/>
      <c r="H2" s="90"/>
    </row>
    <row r="3" spans="2:8" ht="16.5" customHeight="1">
      <c r="B3" s="92" t="s">
        <v>214</v>
      </c>
      <c r="C3" s="90"/>
      <c r="D3" s="90"/>
      <c r="E3" s="90"/>
      <c r="F3" s="90"/>
      <c r="G3" s="90"/>
      <c r="H3" s="90"/>
    </row>
    <row r="4" spans="2:8" ht="45.75" customHeight="1">
      <c r="B4" s="90"/>
      <c r="C4" s="90"/>
      <c r="D4" s="90"/>
      <c r="E4" s="90"/>
      <c r="F4" s="90"/>
      <c r="G4" s="93" t="s">
        <v>151</v>
      </c>
      <c r="H4" s="151">
        <f>申込書!E28</f>
        <v>0</v>
      </c>
    </row>
    <row r="5" spans="2:8" ht="24" customHeight="1">
      <c r="B5" s="90"/>
      <c r="C5" s="90"/>
      <c r="D5" s="90"/>
      <c r="E5" s="90"/>
      <c r="F5" s="90"/>
      <c r="G5" s="94" t="s">
        <v>137</v>
      </c>
      <c r="H5" s="152">
        <f>申込書!L31</f>
        <v>0</v>
      </c>
    </row>
    <row r="6" spans="2:8" ht="24" customHeight="1">
      <c r="B6" s="90"/>
      <c r="C6" s="90"/>
      <c r="D6" s="90"/>
      <c r="E6" s="90"/>
      <c r="F6" s="90"/>
      <c r="G6" s="94" t="s">
        <v>138</v>
      </c>
      <c r="H6" s="153" t="str">
        <f>CONCATENATE(申込書!E31,申込書!F31,申込書!G31,申込書!H31,申込書!I31)</f>
        <v>--</v>
      </c>
    </row>
    <row r="7" spans="2:8" ht="24" customHeight="1">
      <c r="B7" s="90"/>
      <c r="C7" s="90"/>
      <c r="D7" s="90"/>
      <c r="E7" s="90"/>
      <c r="F7" s="90"/>
      <c r="G7" s="94" t="s">
        <v>146</v>
      </c>
      <c r="H7" s="153" t="str">
        <f>CONCATENATE(申込書!E32,申込書!H32,申込書!I32)</f>
        <v>@</v>
      </c>
    </row>
    <row r="8" spans="2:8" ht="25.15" customHeight="1">
      <c r="B8" s="90"/>
      <c r="C8" s="90"/>
      <c r="D8" s="90"/>
      <c r="E8" s="90"/>
      <c r="F8" s="90"/>
      <c r="G8" s="90"/>
      <c r="H8" s="90"/>
    </row>
    <row r="9" spans="2:8" s="95" customFormat="1" ht="25.5" customHeight="1">
      <c r="B9" s="520" t="s">
        <v>375</v>
      </c>
      <c r="C9" s="520"/>
      <c r="D9" s="520"/>
      <c r="E9" s="520"/>
      <c r="F9" s="520"/>
      <c r="G9" s="520"/>
      <c r="H9" s="520"/>
    </row>
    <row r="10" spans="2:8" s="95" customFormat="1" ht="9.6" customHeight="1">
      <c r="B10" s="96"/>
      <c r="C10" s="96"/>
      <c r="D10" s="96"/>
      <c r="E10" s="96"/>
      <c r="F10" s="96"/>
      <c r="G10" s="96"/>
      <c r="H10" s="96"/>
    </row>
    <row r="11" spans="2:8" ht="15" customHeight="1">
      <c r="B11" s="90"/>
      <c r="C11" s="90"/>
      <c r="D11" s="90"/>
      <c r="E11" s="90"/>
      <c r="F11" s="90"/>
      <c r="G11" s="90"/>
      <c r="H11" s="90"/>
    </row>
    <row r="12" spans="2:8" s="97" customFormat="1" ht="18" customHeight="1">
      <c r="B12" s="521" t="s">
        <v>147</v>
      </c>
      <c r="C12" s="521"/>
      <c r="D12" s="521"/>
      <c r="E12" s="521"/>
      <c r="F12" s="521"/>
      <c r="G12" s="521"/>
      <c r="H12" s="521"/>
    </row>
    <row r="13" spans="2:8" ht="17.25" customHeight="1">
      <c r="B13" s="90"/>
      <c r="C13" s="90"/>
      <c r="D13" s="90"/>
      <c r="E13" s="90"/>
      <c r="F13" s="90"/>
      <c r="G13" s="90"/>
      <c r="H13" s="90"/>
    </row>
    <row r="14" spans="2:8" s="97" customFormat="1" ht="18" customHeight="1">
      <c r="B14" s="522" t="s">
        <v>139</v>
      </c>
      <c r="C14" s="522"/>
      <c r="D14" s="522"/>
      <c r="E14" s="522"/>
      <c r="F14" s="522"/>
      <c r="G14" s="522"/>
      <c r="H14" s="522"/>
    </row>
    <row r="15" spans="2:8" ht="15.75" customHeight="1">
      <c r="B15" s="90"/>
      <c r="C15" s="90"/>
      <c r="D15" s="90"/>
      <c r="E15" s="90"/>
      <c r="F15" s="90"/>
      <c r="G15" s="90"/>
      <c r="H15" s="90"/>
    </row>
    <row r="16" spans="2:8" s="97" customFormat="1" ht="18" customHeight="1">
      <c r="B16" s="98" t="s">
        <v>148</v>
      </c>
      <c r="C16" s="99"/>
      <c r="D16" s="99"/>
      <c r="E16" s="99"/>
      <c r="F16" s="99"/>
      <c r="G16" s="99"/>
      <c r="H16" s="119" t="str">
        <f>申込書!E17</f>
        <v/>
      </c>
    </row>
    <row r="17" spans="2:8" ht="9.6" customHeight="1">
      <c r="B17" s="90"/>
      <c r="C17" s="90"/>
      <c r="D17" s="90"/>
      <c r="E17" s="90"/>
      <c r="F17" s="90"/>
      <c r="G17" s="90"/>
      <c r="H17" s="90"/>
    </row>
    <row r="18" spans="2:8" ht="26.25" customHeight="1">
      <c r="B18" s="90"/>
      <c r="C18" s="523" t="s">
        <v>140</v>
      </c>
      <c r="D18" s="523"/>
      <c r="E18" s="524">
        <f>申込書!E22</f>
        <v>0</v>
      </c>
      <c r="F18" s="524"/>
      <c r="G18" s="100" t="s">
        <v>141</v>
      </c>
      <c r="H18" s="118" t="str">
        <f>申込書!D10</f>
        <v>【　関東地区__　】</v>
      </c>
    </row>
    <row r="19" spans="2:8" ht="22.5" customHeight="1">
      <c r="B19" s="90"/>
      <c r="C19" s="90"/>
      <c r="D19" s="90"/>
      <c r="E19" s="90"/>
      <c r="F19" s="90"/>
      <c r="G19" s="90"/>
    </row>
    <row r="20" spans="2:8" s="97" customFormat="1" ht="24" customHeight="1">
      <c r="B20" s="98" t="s">
        <v>155</v>
      </c>
      <c r="C20" s="99"/>
      <c r="D20" s="99"/>
      <c r="E20" s="99"/>
      <c r="F20" s="99"/>
      <c r="G20" s="99"/>
      <c r="H20" s="99"/>
    </row>
    <row r="21" spans="2:8" ht="7.15" customHeight="1">
      <c r="B21" s="90"/>
      <c r="C21" s="90"/>
      <c r="D21" s="90"/>
      <c r="E21" s="90"/>
      <c r="F21" s="90"/>
      <c r="G21" s="90"/>
      <c r="H21" s="90"/>
    </row>
    <row r="22" spans="2:8" ht="18" customHeight="1">
      <c r="B22" s="90"/>
      <c r="C22" s="101"/>
      <c r="D22" s="102"/>
      <c r="E22" s="89" t="s">
        <v>364</v>
      </c>
      <c r="F22" s="90"/>
      <c r="G22" s="90"/>
      <c r="H22" s="90"/>
    </row>
    <row r="23" spans="2:8" ht="13.15" customHeight="1">
      <c r="B23" s="90"/>
      <c r="C23" s="90"/>
      <c r="D23" s="102"/>
      <c r="E23" s="90"/>
      <c r="F23" s="90"/>
      <c r="G23" s="90"/>
      <c r="H23" s="90"/>
    </row>
    <row r="24" spans="2:8" ht="18" customHeight="1">
      <c r="B24" s="90"/>
      <c r="C24" s="101"/>
      <c r="D24" s="102"/>
      <c r="E24" s="89" t="s">
        <v>215</v>
      </c>
      <c r="F24" s="90"/>
      <c r="G24" s="90"/>
      <c r="H24" s="90"/>
    </row>
    <row r="25" spans="2:8" ht="13.15" customHeight="1">
      <c r="B25" s="90"/>
      <c r="C25" s="90"/>
      <c r="D25" s="102"/>
      <c r="E25" s="90"/>
      <c r="F25" s="90"/>
      <c r="G25" s="90"/>
      <c r="H25" s="90"/>
    </row>
    <row r="26" spans="2:8" ht="18" customHeight="1">
      <c r="B26" s="90"/>
      <c r="C26" s="101"/>
      <c r="D26" s="102"/>
      <c r="E26" s="89" t="s">
        <v>149</v>
      </c>
      <c r="F26" s="90"/>
      <c r="G26" s="90"/>
      <c r="H26" s="90"/>
    </row>
    <row r="27" spans="2:8" ht="13.15" customHeight="1">
      <c r="B27" s="90"/>
      <c r="C27" s="90"/>
      <c r="D27" s="102"/>
      <c r="E27" s="90"/>
      <c r="F27" s="90"/>
      <c r="G27" s="90"/>
      <c r="H27" s="90"/>
    </row>
    <row r="28" spans="2:8" ht="18" customHeight="1">
      <c r="B28" s="90"/>
      <c r="C28" s="101"/>
      <c r="D28" s="102"/>
      <c r="E28" s="89" t="s">
        <v>378</v>
      </c>
      <c r="F28" s="90"/>
      <c r="G28" s="90"/>
      <c r="H28" s="90"/>
    </row>
    <row r="29" spans="2:8" ht="13.15" customHeight="1">
      <c r="B29" s="90"/>
      <c r="C29" s="90"/>
      <c r="D29" s="102"/>
      <c r="E29" s="90"/>
      <c r="F29" s="90"/>
      <c r="G29" s="90"/>
      <c r="H29" s="90"/>
    </row>
    <row r="30" spans="2:8" ht="18" customHeight="1">
      <c r="B30" s="90"/>
      <c r="C30" s="101"/>
      <c r="D30" s="102"/>
      <c r="E30" s="89" t="s">
        <v>212</v>
      </c>
      <c r="F30" s="90"/>
      <c r="G30" s="90"/>
      <c r="H30" s="90"/>
    </row>
    <row r="31" spans="2:8" ht="13.15" customHeight="1">
      <c r="B31" s="90"/>
      <c r="C31" s="90"/>
      <c r="D31" s="102"/>
      <c r="E31" s="90"/>
      <c r="F31" s="90"/>
      <c r="G31" s="90"/>
      <c r="H31" s="90"/>
    </row>
    <row r="32" spans="2:8" ht="18" customHeight="1">
      <c r="B32" s="90"/>
      <c r="C32" s="101"/>
      <c r="D32" s="102"/>
      <c r="E32" s="150" t="s">
        <v>373</v>
      </c>
      <c r="F32" s="90"/>
      <c r="G32" s="90"/>
      <c r="H32" s="90"/>
    </row>
    <row r="33" spans="2:8" ht="25.9" customHeight="1">
      <c r="B33" s="90"/>
      <c r="C33" s="90"/>
      <c r="D33" s="102"/>
      <c r="E33" s="89" t="s">
        <v>200</v>
      </c>
      <c r="F33" s="90"/>
      <c r="G33" s="90"/>
      <c r="H33" s="90"/>
    </row>
    <row r="34" spans="2:8" ht="13.15" customHeight="1">
      <c r="B34" s="90"/>
      <c r="C34" s="90"/>
      <c r="D34" s="102"/>
      <c r="E34" s="90"/>
      <c r="F34" s="90"/>
      <c r="G34" s="90"/>
      <c r="H34" s="90"/>
    </row>
    <row r="35" spans="2:8" ht="18" customHeight="1">
      <c r="B35" s="90"/>
      <c r="C35" s="101"/>
      <c r="D35" s="102"/>
      <c r="E35" s="150" t="s">
        <v>374</v>
      </c>
      <c r="F35" s="90"/>
      <c r="G35" s="90"/>
      <c r="H35" s="90"/>
    </row>
    <row r="36" spans="2:8" ht="25.9" customHeight="1">
      <c r="B36" s="90"/>
      <c r="C36" s="90"/>
      <c r="D36" s="102"/>
      <c r="E36" s="89" t="s">
        <v>186</v>
      </c>
      <c r="F36" s="90"/>
      <c r="G36" s="90"/>
      <c r="H36" s="90"/>
    </row>
    <row r="37" spans="2:8" ht="13.15" customHeight="1">
      <c r="B37" s="90"/>
      <c r="C37" s="90"/>
      <c r="D37" s="102"/>
      <c r="E37" s="90"/>
      <c r="F37" s="90"/>
      <c r="G37" s="90"/>
      <c r="H37" s="90"/>
    </row>
    <row r="38" spans="2:8" ht="18" customHeight="1">
      <c r="B38" s="90"/>
      <c r="C38" s="101"/>
      <c r="D38" s="102"/>
      <c r="E38" s="90" t="s">
        <v>150</v>
      </c>
      <c r="F38" s="90"/>
      <c r="G38" s="90"/>
      <c r="H38" s="90"/>
    </row>
    <row r="39" spans="2:8" ht="7.15" customHeight="1">
      <c r="B39" s="90"/>
      <c r="C39" s="90"/>
      <c r="D39" s="90"/>
      <c r="E39" s="90"/>
      <c r="F39" s="90"/>
      <c r="G39" s="90"/>
      <c r="H39" s="90"/>
    </row>
    <row r="40" spans="2:8" ht="6.75" customHeight="1">
      <c r="B40" s="90"/>
      <c r="C40" s="90"/>
      <c r="D40" s="90"/>
      <c r="E40" s="90"/>
      <c r="F40" s="90"/>
      <c r="G40" s="90"/>
      <c r="H40" s="90"/>
    </row>
    <row r="41" spans="2:8" ht="62.25" customHeight="1">
      <c r="B41" s="90"/>
      <c r="C41" s="154"/>
      <c r="D41" s="155"/>
      <c r="E41" s="155"/>
      <c r="F41" s="155"/>
      <c r="G41" s="155"/>
      <c r="H41" s="156"/>
    </row>
    <row r="42" spans="2:8" ht="18" customHeight="1">
      <c r="B42" s="90"/>
      <c r="C42" s="103"/>
      <c r="D42" s="103"/>
      <c r="E42" s="103"/>
      <c r="F42" s="103"/>
      <c r="G42" s="103"/>
      <c r="H42" s="104" t="s">
        <v>142</v>
      </c>
    </row>
    <row r="43" spans="2:8" ht="19.5" customHeight="1">
      <c r="B43" s="105"/>
      <c r="C43" s="105"/>
      <c r="D43" s="105"/>
      <c r="E43" s="105"/>
      <c r="F43" s="105"/>
      <c r="G43" s="105"/>
      <c r="H43" s="106"/>
    </row>
    <row r="44" spans="2:8" ht="9.6" customHeight="1">
      <c r="B44" s="107"/>
      <c r="C44" s="107"/>
      <c r="D44" s="107"/>
      <c r="E44" s="107"/>
      <c r="F44" s="108"/>
      <c r="G44" s="107"/>
      <c r="H44" s="107"/>
    </row>
    <row r="45" spans="2:8" ht="32.25" customHeight="1">
      <c r="B45" s="90"/>
      <c r="C45" s="90"/>
      <c r="D45" s="90"/>
      <c r="E45" s="90"/>
      <c r="F45" s="508" t="s">
        <v>182</v>
      </c>
      <c r="G45" s="509"/>
      <c r="H45" s="509"/>
    </row>
    <row r="46" spans="2:8" ht="23.45" customHeight="1">
      <c r="B46" s="510" t="s">
        <v>143</v>
      </c>
      <c r="C46" s="510"/>
      <c r="D46" s="510"/>
      <c r="E46" s="511"/>
      <c r="F46" s="508" t="s">
        <v>183</v>
      </c>
      <c r="G46" s="509"/>
      <c r="H46" s="509"/>
    </row>
    <row r="47" spans="2:8" ht="19.899999999999999" customHeight="1">
      <c r="B47" s="90"/>
      <c r="C47" s="90"/>
      <c r="D47" s="90"/>
      <c r="E47" s="90"/>
      <c r="F47" s="109"/>
      <c r="G47" s="110"/>
      <c r="H47" s="123" t="s">
        <v>184</v>
      </c>
    </row>
    <row r="48" spans="2:8" ht="27.6" customHeight="1">
      <c r="B48" s="512" t="s">
        <v>144</v>
      </c>
      <c r="C48" s="512"/>
      <c r="D48" s="512"/>
      <c r="E48" s="513"/>
      <c r="F48" s="514" t="s">
        <v>145</v>
      </c>
      <c r="G48" s="515"/>
      <c r="H48" s="515"/>
    </row>
    <row r="49" spans="2:12" ht="30" customHeight="1">
      <c r="B49" s="512"/>
      <c r="C49" s="512"/>
      <c r="D49" s="512"/>
      <c r="E49" s="513"/>
      <c r="F49" s="516" t="s">
        <v>363</v>
      </c>
      <c r="G49" s="517"/>
      <c r="H49" s="517"/>
    </row>
    <row r="50" spans="2:12" ht="21.6" customHeight="1">
      <c r="B50" s="512"/>
      <c r="C50" s="512"/>
      <c r="D50" s="512"/>
      <c r="E50" s="513"/>
      <c r="F50" s="518" t="s">
        <v>185</v>
      </c>
      <c r="G50" s="519"/>
      <c r="H50" s="519"/>
      <c r="I50" s="111"/>
      <c r="J50" s="111"/>
      <c r="K50" s="111"/>
      <c r="L50" s="111"/>
    </row>
  </sheetData>
  <sheetProtection sheet="1" selectLockedCells="1"/>
  <mergeCells count="12">
    <mergeCell ref="B9:H9"/>
    <mergeCell ref="B12:H12"/>
    <mergeCell ref="B14:H14"/>
    <mergeCell ref="C18:D18"/>
    <mergeCell ref="E18:F18"/>
    <mergeCell ref="F45:H45"/>
    <mergeCell ref="B46:E46"/>
    <mergeCell ref="F46:H46"/>
    <mergeCell ref="B48:E50"/>
    <mergeCell ref="F48:H48"/>
    <mergeCell ref="F49:H49"/>
    <mergeCell ref="F50:H50"/>
  </mergeCells>
  <phoneticPr fontId="4"/>
  <printOptions horizontalCentered="1"/>
  <pageMargins left="0" right="0" top="0.74803149606299213" bottom="0.35433070866141736" header="0.31496062992125984" footer="0.31496062992125984"/>
  <pageSetup paperSize="9" scale="85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4C859-D453-495D-898D-7714099C32F5}">
  <sheetPr codeName="Sheet9"/>
  <dimension ref="E2:M42"/>
  <sheetViews>
    <sheetView workbookViewId="0">
      <selection activeCell="O8" sqref="O8"/>
    </sheetView>
  </sheetViews>
  <sheetFormatPr defaultColWidth="8.75" defaultRowHeight="16.149999999999999" customHeight="1"/>
  <cols>
    <col min="1" max="2" width="8.75" style="183"/>
    <col min="3" max="3" width="8.75" style="183" customWidth="1"/>
    <col min="4" max="4" width="1" style="183" customWidth="1"/>
    <col min="5" max="5" width="28.25" style="187" customWidth="1"/>
    <col min="6" max="6" width="2.25" style="183" customWidth="1"/>
    <col min="7" max="7" width="14.875" style="185" customWidth="1"/>
    <col min="8" max="8" width="11.875" style="185" hidden="1" customWidth="1"/>
    <col min="9" max="9" width="11.375" style="186" customWidth="1"/>
    <col min="10" max="10" width="1.375" style="186" customWidth="1"/>
    <col min="11" max="11" width="14.875" style="185" customWidth="1"/>
    <col min="12" max="12" width="11.875" style="185" hidden="1" customWidth="1"/>
    <col min="13" max="13" width="11.375" style="186" customWidth="1"/>
    <col min="14" max="16384" width="8.75" style="183"/>
  </cols>
  <sheetData>
    <row r="2" spans="5:13" ht="16.149999999999999" customHeight="1" thickBot="1">
      <c r="E2" s="183"/>
      <c r="G2" s="184" t="s">
        <v>264</v>
      </c>
    </row>
    <row r="3" spans="5:13" ht="17.45" customHeight="1" thickTop="1">
      <c r="E3" s="525" t="s">
        <v>358</v>
      </c>
      <c r="G3" s="529" t="s">
        <v>265</v>
      </c>
      <c r="H3" s="530"/>
      <c r="I3" s="531"/>
      <c r="K3" s="532" t="s">
        <v>266</v>
      </c>
      <c r="L3" s="533"/>
      <c r="M3" s="534"/>
    </row>
    <row r="4" spans="5:13" s="187" customFormat="1" ht="16.149999999999999" customHeight="1" thickBot="1">
      <c r="E4" s="526"/>
      <c r="G4" s="188" t="s">
        <v>267</v>
      </c>
      <c r="H4" s="189"/>
      <c r="I4" s="190" t="s">
        <v>241</v>
      </c>
      <c r="J4" s="191"/>
      <c r="K4" s="192" t="s">
        <v>267</v>
      </c>
      <c r="L4" s="193"/>
      <c r="M4" s="194" t="s">
        <v>241</v>
      </c>
    </row>
    <row r="5" spans="5:13" ht="13.15" customHeight="1">
      <c r="E5" s="526"/>
      <c r="G5" s="195" t="s">
        <v>268</v>
      </c>
      <c r="H5" s="196">
        <v>44197</v>
      </c>
      <c r="I5" s="197">
        <v>2024</v>
      </c>
      <c r="J5" s="191"/>
      <c r="K5" s="195" t="s">
        <v>269</v>
      </c>
      <c r="L5" s="196">
        <f>VALUE(CONCATENATE(M5,"/",1,"/",1))</f>
        <v>32509</v>
      </c>
      <c r="M5" s="197">
        <v>1989</v>
      </c>
    </row>
    <row r="6" spans="5:13" ht="13.15" customHeight="1">
      <c r="E6" s="526"/>
      <c r="G6" s="195" t="s">
        <v>270</v>
      </c>
      <c r="H6" s="196">
        <v>44197</v>
      </c>
      <c r="I6" s="197">
        <v>2023</v>
      </c>
      <c r="J6" s="191"/>
      <c r="K6" s="198" t="s">
        <v>271</v>
      </c>
      <c r="L6" s="199">
        <f t="shared" ref="L6:L37" si="0">VALUE(CONCATENATE(M6,"/",1,"/",1))</f>
        <v>32143</v>
      </c>
      <c r="M6" s="200">
        <v>1988</v>
      </c>
    </row>
    <row r="7" spans="5:13" ht="13.15" customHeight="1">
      <c r="E7" s="526"/>
      <c r="G7" s="195" t="s">
        <v>272</v>
      </c>
      <c r="H7" s="196">
        <v>44197</v>
      </c>
      <c r="I7" s="197">
        <v>2022</v>
      </c>
      <c r="J7" s="191"/>
      <c r="K7" s="198" t="s">
        <v>273</v>
      </c>
      <c r="L7" s="199">
        <f t="shared" si="0"/>
        <v>31778</v>
      </c>
      <c r="M7" s="200">
        <v>1987</v>
      </c>
    </row>
    <row r="8" spans="5:13" ht="13.15" customHeight="1" thickBot="1">
      <c r="E8" s="526"/>
      <c r="G8" s="195" t="s">
        <v>274</v>
      </c>
      <c r="H8" s="196">
        <v>44197</v>
      </c>
      <c r="I8" s="197">
        <v>2021</v>
      </c>
      <c r="J8" s="191"/>
      <c r="K8" s="201" t="s">
        <v>275</v>
      </c>
      <c r="L8" s="202">
        <f t="shared" si="0"/>
        <v>31413</v>
      </c>
      <c r="M8" s="203">
        <v>1986</v>
      </c>
    </row>
    <row r="9" spans="5:13" ht="13.15" customHeight="1" thickTop="1">
      <c r="E9" s="526"/>
      <c r="G9" s="195" t="s">
        <v>276</v>
      </c>
      <c r="H9" s="196">
        <f>VALUE(CONCATENATE(I9,"/",1,"/",1))</f>
        <v>43831</v>
      </c>
      <c r="I9" s="197">
        <v>2020</v>
      </c>
      <c r="J9" s="191"/>
      <c r="K9" s="204" t="s">
        <v>277</v>
      </c>
      <c r="L9" s="205">
        <f t="shared" si="0"/>
        <v>31048</v>
      </c>
      <c r="M9" s="206">
        <v>1985</v>
      </c>
    </row>
    <row r="10" spans="5:13" ht="13.15" customHeight="1">
      <c r="E10" s="526"/>
      <c r="G10" s="198" t="s">
        <v>278</v>
      </c>
      <c r="H10" s="207">
        <f t="shared" ref="H10:H41" si="1">VALUE(CONCATENATE(I10,"/",1,"/",1))</f>
        <v>43466</v>
      </c>
      <c r="I10" s="535">
        <v>2019</v>
      </c>
      <c r="J10" s="191"/>
      <c r="K10" s="198" t="s">
        <v>279</v>
      </c>
      <c r="L10" s="199">
        <f t="shared" si="0"/>
        <v>30682</v>
      </c>
      <c r="M10" s="200">
        <v>1984</v>
      </c>
    </row>
    <row r="11" spans="5:13" ht="13.15" customHeight="1" thickBot="1">
      <c r="E11" s="526"/>
      <c r="G11" s="208" t="s">
        <v>280</v>
      </c>
      <c r="H11" s="209" t="e">
        <f t="shared" si="1"/>
        <v>#VALUE!</v>
      </c>
      <c r="I11" s="536"/>
      <c r="J11" s="191"/>
      <c r="K11" s="198" t="s">
        <v>281</v>
      </c>
      <c r="L11" s="199">
        <f t="shared" si="0"/>
        <v>30317</v>
      </c>
      <c r="M11" s="200">
        <v>1983</v>
      </c>
    </row>
    <row r="12" spans="5:13" ht="13.15" customHeight="1" thickTop="1">
      <c r="E12" s="526"/>
      <c r="G12" s="210" t="s">
        <v>282</v>
      </c>
      <c r="H12" s="211">
        <f t="shared" si="1"/>
        <v>43101</v>
      </c>
      <c r="I12" s="212">
        <v>2018</v>
      </c>
      <c r="J12" s="191"/>
      <c r="K12" s="198" t="s">
        <v>283</v>
      </c>
      <c r="L12" s="199">
        <f t="shared" si="0"/>
        <v>29952</v>
      </c>
      <c r="M12" s="200">
        <v>1982</v>
      </c>
    </row>
    <row r="13" spans="5:13" ht="13.15" customHeight="1">
      <c r="E13" s="526"/>
      <c r="G13" s="198" t="s">
        <v>284</v>
      </c>
      <c r="H13" s="199">
        <f t="shared" si="1"/>
        <v>42736</v>
      </c>
      <c r="I13" s="200">
        <v>2017</v>
      </c>
      <c r="J13" s="191"/>
      <c r="K13" s="213" t="s">
        <v>285</v>
      </c>
      <c r="L13" s="214">
        <f t="shared" si="0"/>
        <v>29587</v>
      </c>
      <c r="M13" s="215">
        <v>1981</v>
      </c>
    </row>
    <row r="14" spans="5:13" ht="13.15" customHeight="1">
      <c r="E14" s="526"/>
      <c r="G14" s="198" t="s">
        <v>286</v>
      </c>
      <c r="H14" s="199">
        <f t="shared" si="1"/>
        <v>42370</v>
      </c>
      <c r="I14" s="200">
        <v>2016</v>
      </c>
      <c r="J14" s="191"/>
      <c r="K14" s="204" t="s">
        <v>287</v>
      </c>
      <c r="L14" s="205">
        <f t="shared" si="0"/>
        <v>29221</v>
      </c>
      <c r="M14" s="206">
        <v>1980</v>
      </c>
    </row>
    <row r="15" spans="5:13" ht="13.15" customHeight="1">
      <c r="E15" s="526"/>
      <c r="G15" s="198" t="s">
        <v>288</v>
      </c>
      <c r="H15" s="199">
        <f t="shared" si="1"/>
        <v>42005</v>
      </c>
      <c r="I15" s="200">
        <v>2015</v>
      </c>
      <c r="J15" s="191"/>
      <c r="K15" s="198" t="s">
        <v>289</v>
      </c>
      <c r="L15" s="199">
        <f t="shared" si="0"/>
        <v>28856</v>
      </c>
      <c r="M15" s="200">
        <v>1979</v>
      </c>
    </row>
    <row r="16" spans="5:13" ht="13.15" customHeight="1">
      <c r="E16" s="526"/>
      <c r="G16" s="213" t="s">
        <v>290</v>
      </c>
      <c r="H16" s="214">
        <f t="shared" si="1"/>
        <v>41640</v>
      </c>
      <c r="I16" s="215">
        <v>2014</v>
      </c>
      <c r="J16" s="191"/>
      <c r="K16" s="198" t="s">
        <v>291</v>
      </c>
      <c r="L16" s="199">
        <f t="shared" si="0"/>
        <v>28491</v>
      </c>
      <c r="M16" s="200">
        <v>1978</v>
      </c>
    </row>
    <row r="17" spans="5:13" ht="13.15" customHeight="1">
      <c r="E17" s="526"/>
      <c r="G17" s="210" t="s">
        <v>292</v>
      </c>
      <c r="H17" s="211">
        <f t="shared" si="1"/>
        <v>41275</v>
      </c>
      <c r="I17" s="212">
        <v>2013</v>
      </c>
      <c r="J17" s="191"/>
      <c r="K17" s="198" t="s">
        <v>293</v>
      </c>
      <c r="L17" s="199">
        <f t="shared" si="0"/>
        <v>28126</v>
      </c>
      <c r="M17" s="200">
        <v>1977</v>
      </c>
    </row>
    <row r="18" spans="5:13" ht="13.15" customHeight="1" thickBot="1">
      <c r="E18" s="526"/>
      <c r="G18" s="198" t="s">
        <v>294</v>
      </c>
      <c r="H18" s="199">
        <f t="shared" si="1"/>
        <v>40909</v>
      </c>
      <c r="I18" s="200">
        <v>2012</v>
      </c>
      <c r="J18" s="191"/>
      <c r="K18" s="201" t="s">
        <v>295</v>
      </c>
      <c r="L18" s="202">
        <f t="shared" si="0"/>
        <v>27760</v>
      </c>
      <c r="M18" s="203">
        <v>1976</v>
      </c>
    </row>
    <row r="19" spans="5:13" ht="13.15" customHeight="1" thickTop="1">
      <c r="E19" s="526"/>
      <c r="G19" s="198" t="s">
        <v>296</v>
      </c>
      <c r="H19" s="199">
        <f t="shared" si="1"/>
        <v>40544</v>
      </c>
      <c r="I19" s="200">
        <v>2011</v>
      </c>
      <c r="J19" s="191"/>
      <c r="K19" s="204" t="s">
        <v>297</v>
      </c>
      <c r="L19" s="205">
        <f t="shared" si="0"/>
        <v>27395</v>
      </c>
      <c r="M19" s="206">
        <v>1975</v>
      </c>
    </row>
    <row r="20" spans="5:13" ht="13.15" customHeight="1">
      <c r="E20" s="526"/>
      <c r="G20" s="198" t="s">
        <v>298</v>
      </c>
      <c r="H20" s="199">
        <f t="shared" si="1"/>
        <v>40179</v>
      </c>
      <c r="I20" s="200">
        <v>2010</v>
      </c>
      <c r="J20" s="191"/>
      <c r="K20" s="198" t="s">
        <v>299</v>
      </c>
      <c r="L20" s="199">
        <f t="shared" si="0"/>
        <v>27030</v>
      </c>
      <c r="M20" s="200">
        <v>1974</v>
      </c>
    </row>
    <row r="21" spans="5:13" ht="13.15" customHeight="1" thickBot="1">
      <c r="E21" s="526"/>
      <c r="G21" s="201" t="s">
        <v>300</v>
      </c>
      <c r="H21" s="202">
        <f t="shared" si="1"/>
        <v>39814</v>
      </c>
      <c r="I21" s="203">
        <v>2009</v>
      </c>
      <c r="J21" s="191"/>
      <c r="K21" s="198" t="s">
        <v>301</v>
      </c>
      <c r="L21" s="199">
        <f t="shared" si="0"/>
        <v>26665</v>
      </c>
      <c r="M21" s="200">
        <v>1973</v>
      </c>
    </row>
    <row r="22" spans="5:13" ht="13.15" customHeight="1" thickTop="1">
      <c r="E22" s="526"/>
      <c r="G22" s="210" t="s">
        <v>302</v>
      </c>
      <c r="H22" s="211">
        <f t="shared" si="1"/>
        <v>39448</v>
      </c>
      <c r="I22" s="212">
        <v>2008</v>
      </c>
      <c r="J22" s="191"/>
      <c r="K22" s="198" t="s">
        <v>303</v>
      </c>
      <c r="L22" s="199">
        <f t="shared" si="0"/>
        <v>26299</v>
      </c>
      <c r="M22" s="200">
        <v>1972</v>
      </c>
    </row>
    <row r="23" spans="5:13" ht="13.15" customHeight="1">
      <c r="E23" s="526"/>
      <c r="G23" s="198" t="s">
        <v>304</v>
      </c>
      <c r="H23" s="199">
        <f t="shared" si="1"/>
        <v>39083</v>
      </c>
      <c r="I23" s="200">
        <v>2007</v>
      </c>
      <c r="J23" s="191"/>
      <c r="K23" s="213" t="s">
        <v>305</v>
      </c>
      <c r="L23" s="214">
        <f t="shared" si="0"/>
        <v>25934</v>
      </c>
      <c r="M23" s="215">
        <v>1971</v>
      </c>
    </row>
    <row r="24" spans="5:13" ht="13.15" customHeight="1">
      <c r="E24" s="526"/>
      <c r="G24" s="198" t="s">
        <v>306</v>
      </c>
      <c r="H24" s="199">
        <f t="shared" si="1"/>
        <v>38718</v>
      </c>
      <c r="I24" s="200">
        <v>2006</v>
      </c>
      <c r="J24" s="191"/>
      <c r="K24" s="204" t="s">
        <v>307</v>
      </c>
      <c r="L24" s="205">
        <f t="shared" si="0"/>
        <v>25569</v>
      </c>
      <c r="M24" s="206">
        <v>1970</v>
      </c>
    </row>
    <row r="25" spans="5:13" ht="13.15" customHeight="1">
      <c r="E25" s="526"/>
      <c r="G25" s="198" t="s">
        <v>308</v>
      </c>
      <c r="H25" s="199">
        <f t="shared" si="1"/>
        <v>38353</v>
      </c>
      <c r="I25" s="200">
        <v>2005</v>
      </c>
      <c r="J25" s="191"/>
      <c r="K25" s="198" t="s">
        <v>309</v>
      </c>
      <c r="L25" s="199">
        <f t="shared" si="0"/>
        <v>25204</v>
      </c>
      <c r="M25" s="200">
        <v>1969</v>
      </c>
    </row>
    <row r="26" spans="5:13" ht="13.15" customHeight="1">
      <c r="E26" s="526"/>
      <c r="G26" s="213" t="s">
        <v>310</v>
      </c>
      <c r="H26" s="214">
        <f t="shared" si="1"/>
        <v>37987</v>
      </c>
      <c r="I26" s="215">
        <v>2004</v>
      </c>
      <c r="J26" s="191"/>
      <c r="K26" s="198" t="s">
        <v>311</v>
      </c>
      <c r="L26" s="199">
        <f t="shared" si="0"/>
        <v>24838</v>
      </c>
      <c r="M26" s="200">
        <v>1968</v>
      </c>
    </row>
    <row r="27" spans="5:13" ht="13.15" customHeight="1">
      <c r="E27" s="526"/>
      <c r="G27" s="210" t="s">
        <v>312</v>
      </c>
      <c r="H27" s="211">
        <f t="shared" si="1"/>
        <v>37622</v>
      </c>
      <c r="I27" s="212">
        <v>2003</v>
      </c>
      <c r="J27" s="191"/>
      <c r="K27" s="198" t="s">
        <v>313</v>
      </c>
      <c r="L27" s="199">
        <f t="shared" si="0"/>
        <v>24473</v>
      </c>
      <c r="M27" s="200">
        <v>1967</v>
      </c>
    </row>
    <row r="28" spans="5:13" ht="13.15" customHeight="1" thickBot="1">
      <c r="E28" s="526"/>
      <c r="G28" s="198" t="s">
        <v>314</v>
      </c>
      <c r="H28" s="199">
        <f t="shared" si="1"/>
        <v>37257</v>
      </c>
      <c r="I28" s="200">
        <v>2002</v>
      </c>
      <c r="J28" s="191"/>
      <c r="K28" s="201" t="s">
        <v>315</v>
      </c>
      <c r="L28" s="202">
        <f t="shared" si="0"/>
        <v>24108</v>
      </c>
      <c r="M28" s="203">
        <v>1966</v>
      </c>
    </row>
    <row r="29" spans="5:13" ht="13.15" customHeight="1" thickTop="1">
      <c r="E29" s="526"/>
      <c r="G29" s="198" t="s">
        <v>316</v>
      </c>
      <c r="H29" s="199">
        <f t="shared" si="1"/>
        <v>36892</v>
      </c>
      <c r="I29" s="200">
        <v>2001</v>
      </c>
      <c r="J29" s="191"/>
      <c r="K29" s="204" t="s">
        <v>317</v>
      </c>
      <c r="L29" s="205">
        <f t="shared" si="0"/>
        <v>23743</v>
      </c>
      <c r="M29" s="206">
        <v>1965</v>
      </c>
    </row>
    <row r="30" spans="5:13" ht="13.15" customHeight="1">
      <c r="E30" s="526"/>
      <c r="G30" s="198" t="s">
        <v>318</v>
      </c>
      <c r="H30" s="199">
        <f t="shared" si="1"/>
        <v>36526</v>
      </c>
      <c r="I30" s="200">
        <v>2000</v>
      </c>
      <c r="J30" s="191"/>
      <c r="K30" s="198" t="s">
        <v>319</v>
      </c>
      <c r="L30" s="199">
        <f t="shared" si="0"/>
        <v>23377</v>
      </c>
      <c r="M30" s="200">
        <v>1964</v>
      </c>
    </row>
    <row r="31" spans="5:13" ht="13.15" customHeight="1" thickBot="1">
      <c r="E31" s="526"/>
      <c r="G31" s="201" t="s">
        <v>320</v>
      </c>
      <c r="H31" s="202">
        <f t="shared" si="1"/>
        <v>36161</v>
      </c>
      <c r="I31" s="203">
        <v>1999</v>
      </c>
      <c r="J31" s="191"/>
      <c r="K31" s="198" t="s">
        <v>321</v>
      </c>
      <c r="L31" s="199">
        <f t="shared" si="0"/>
        <v>23012</v>
      </c>
      <c r="M31" s="200">
        <v>1963</v>
      </c>
    </row>
    <row r="32" spans="5:13" ht="13.15" customHeight="1" thickTop="1">
      <c r="E32" s="526"/>
      <c r="G32" s="210" t="s">
        <v>322</v>
      </c>
      <c r="H32" s="211">
        <f t="shared" si="1"/>
        <v>35796</v>
      </c>
      <c r="I32" s="212">
        <v>1998</v>
      </c>
      <c r="J32" s="191"/>
      <c r="K32" s="198" t="s">
        <v>323</v>
      </c>
      <c r="L32" s="199">
        <f t="shared" si="0"/>
        <v>22647</v>
      </c>
      <c r="M32" s="200">
        <v>1962</v>
      </c>
    </row>
    <row r="33" spans="5:13" ht="13.15" customHeight="1">
      <c r="E33" s="526"/>
      <c r="G33" s="198" t="s">
        <v>324</v>
      </c>
      <c r="H33" s="199">
        <f t="shared" si="1"/>
        <v>35431</v>
      </c>
      <c r="I33" s="200">
        <v>1997</v>
      </c>
      <c r="J33" s="191"/>
      <c r="K33" s="213" t="s">
        <v>325</v>
      </c>
      <c r="L33" s="214">
        <f t="shared" si="0"/>
        <v>22282</v>
      </c>
      <c r="M33" s="215">
        <v>1961</v>
      </c>
    </row>
    <row r="34" spans="5:13" ht="13.15" customHeight="1">
      <c r="E34" s="526"/>
      <c r="G34" s="198" t="s">
        <v>326</v>
      </c>
      <c r="H34" s="199">
        <f t="shared" si="1"/>
        <v>35065</v>
      </c>
      <c r="I34" s="200">
        <v>1996</v>
      </c>
      <c r="J34" s="191"/>
      <c r="K34" s="204" t="s">
        <v>327</v>
      </c>
      <c r="L34" s="205">
        <f t="shared" si="0"/>
        <v>21916</v>
      </c>
      <c r="M34" s="206">
        <v>1960</v>
      </c>
    </row>
    <row r="35" spans="5:13" ht="13.15" customHeight="1">
      <c r="E35" s="526"/>
      <c r="G35" s="198" t="s">
        <v>328</v>
      </c>
      <c r="H35" s="199">
        <f t="shared" si="1"/>
        <v>34700</v>
      </c>
      <c r="I35" s="200">
        <v>1995</v>
      </c>
      <c r="J35" s="191"/>
      <c r="K35" s="198" t="s">
        <v>329</v>
      </c>
      <c r="L35" s="199">
        <f t="shared" si="0"/>
        <v>21551</v>
      </c>
      <c r="M35" s="200">
        <v>1959</v>
      </c>
    </row>
    <row r="36" spans="5:13" ht="13.15" customHeight="1">
      <c r="E36" s="526"/>
      <c r="G36" s="213" t="s">
        <v>330</v>
      </c>
      <c r="H36" s="214">
        <f t="shared" si="1"/>
        <v>34335</v>
      </c>
      <c r="I36" s="215">
        <v>1994</v>
      </c>
      <c r="J36" s="191"/>
      <c r="K36" s="198" t="s">
        <v>331</v>
      </c>
      <c r="L36" s="199">
        <f t="shared" si="0"/>
        <v>21186</v>
      </c>
      <c r="M36" s="200">
        <v>1958</v>
      </c>
    </row>
    <row r="37" spans="5:13" ht="13.15" customHeight="1" thickBot="1">
      <c r="E37" s="526"/>
      <c r="G37" s="210" t="s">
        <v>332</v>
      </c>
      <c r="H37" s="211">
        <f t="shared" si="1"/>
        <v>33970</v>
      </c>
      <c r="I37" s="212">
        <v>1993</v>
      </c>
      <c r="J37" s="191"/>
      <c r="K37" s="216" t="s">
        <v>333</v>
      </c>
      <c r="L37" s="217">
        <f t="shared" si="0"/>
        <v>20821</v>
      </c>
      <c r="M37" s="218">
        <v>1957</v>
      </c>
    </row>
    <row r="38" spans="5:13" ht="16.149999999999999" customHeight="1">
      <c r="E38" s="526"/>
      <c r="G38" s="198" t="s">
        <v>334</v>
      </c>
      <c r="H38" s="199">
        <f t="shared" si="1"/>
        <v>33604</v>
      </c>
      <c r="I38" s="200">
        <v>1992</v>
      </c>
    </row>
    <row r="39" spans="5:13" ht="16.149999999999999" customHeight="1">
      <c r="E39" s="527"/>
      <c r="G39" s="198" t="s">
        <v>335</v>
      </c>
      <c r="H39" s="199">
        <f t="shared" si="1"/>
        <v>33239</v>
      </c>
      <c r="I39" s="200">
        <v>1991</v>
      </c>
    </row>
    <row r="40" spans="5:13" ht="16.149999999999999" customHeight="1">
      <c r="E40" s="527"/>
      <c r="G40" s="198" t="s">
        <v>336</v>
      </c>
      <c r="H40" s="199">
        <f t="shared" si="1"/>
        <v>32874</v>
      </c>
      <c r="I40" s="200">
        <v>1990</v>
      </c>
    </row>
    <row r="41" spans="5:13" ht="16.149999999999999" customHeight="1" thickBot="1">
      <c r="E41" s="528"/>
      <c r="G41" s="216" t="s">
        <v>337</v>
      </c>
      <c r="H41" s="217">
        <f t="shared" si="1"/>
        <v>32509</v>
      </c>
      <c r="I41" s="218">
        <v>1989</v>
      </c>
    </row>
    <row r="42" spans="5:13" ht="16.149999999999999" customHeight="1" thickTop="1"/>
  </sheetData>
  <mergeCells count="4">
    <mergeCell ref="E3:E41"/>
    <mergeCell ref="G3:I3"/>
    <mergeCell ref="K3:M3"/>
    <mergeCell ref="I10:I11"/>
  </mergeCells>
  <phoneticPr fontId="4"/>
  <pageMargins left="0.7" right="0.7" top="0.75" bottom="0.75" header="0.3" footer="0.3"/>
  <pageSetup paperSize="9" orientation="portrait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23E28-A4C7-4117-B7F2-4CE5511FF193}">
  <sheetPr codeName="Sheet2"/>
  <dimension ref="C2:O49"/>
  <sheetViews>
    <sheetView workbookViewId="0">
      <selection activeCell="F4" sqref="F4"/>
    </sheetView>
  </sheetViews>
  <sheetFormatPr defaultRowHeight="20.45" customHeight="1"/>
  <cols>
    <col min="2" max="2" width="4.625" customWidth="1"/>
    <col min="3" max="3" width="12.5" customWidth="1"/>
    <col min="4" max="4" width="4.875" customWidth="1"/>
    <col min="5" max="5" width="18" customWidth="1"/>
    <col min="6" max="6" width="15.125" customWidth="1"/>
    <col min="7" max="7" width="31.75" customWidth="1"/>
    <col min="8" max="8" width="6.125" customWidth="1"/>
    <col min="9" max="9" width="22.5" customWidth="1"/>
    <col min="10" max="10" width="11.125" customWidth="1"/>
    <col min="11" max="11" width="21.375" customWidth="1"/>
    <col min="12" max="12" width="6.75" customWidth="1"/>
    <col min="13" max="13" width="18.25" customWidth="1"/>
    <col min="14" max="14" width="5.625" customWidth="1"/>
    <col min="15" max="15" width="11.875" customWidth="1"/>
    <col min="16" max="16" width="6.75" customWidth="1"/>
  </cols>
  <sheetData>
    <row r="2" spans="3:15" s="2" customFormat="1" ht="20.45" customHeight="1">
      <c r="C2" s="7" t="s">
        <v>118</v>
      </c>
      <c r="E2" s="7" t="s">
        <v>1</v>
      </c>
      <c r="F2" s="7" t="s">
        <v>87</v>
      </c>
      <c r="G2" s="7" t="s">
        <v>27</v>
      </c>
      <c r="I2" s="7" t="s">
        <v>180</v>
      </c>
      <c r="J2" s="7" t="s">
        <v>181</v>
      </c>
      <c r="K2" s="7" t="s">
        <v>24</v>
      </c>
      <c r="M2" s="7" t="s">
        <v>7</v>
      </c>
      <c r="O2" s="8" t="s">
        <v>33</v>
      </c>
    </row>
    <row r="3" spans="3:15" ht="20.45" customHeight="1">
      <c r="C3" s="117">
        <v>2026</v>
      </c>
      <c r="E3" s="4" t="s">
        <v>86</v>
      </c>
      <c r="F3" s="251" t="s">
        <v>394</v>
      </c>
      <c r="G3" s="276" t="s">
        <v>380</v>
      </c>
      <c r="I3" s="4" t="s">
        <v>381</v>
      </c>
      <c r="J3" s="4" t="str">
        <f>RIGHT(I3,2)</f>
        <v>１級</v>
      </c>
      <c r="K3" s="252">
        <v>46047</v>
      </c>
      <c r="M3" s="5" t="s">
        <v>221</v>
      </c>
      <c r="O3" s="5" t="s">
        <v>34</v>
      </c>
    </row>
    <row r="4" spans="3:15" ht="20.45" customHeight="1">
      <c r="E4" s="4"/>
      <c r="F4" s="251"/>
      <c r="G4" s="117"/>
      <c r="I4" s="4" t="s">
        <v>382</v>
      </c>
      <c r="J4" s="4" t="str">
        <f t="shared" ref="J4:J11" si="0">RIGHT(I4,2)</f>
        <v>２級</v>
      </c>
      <c r="K4" s="252">
        <v>46047</v>
      </c>
      <c r="M4" s="5" t="s">
        <v>222</v>
      </c>
      <c r="O4" s="5" t="s">
        <v>35</v>
      </c>
    </row>
    <row r="5" spans="3:15" ht="20.45" customHeight="1">
      <c r="I5" s="4"/>
      <c r="J5" s="4" t="str">
        <f t="shared" si="0"/>
        <v/>
      </c>
      <c r="K5" s="250"/>
      <c r="M5" s="5" t="s">
        <v>223</v>
      </c>
      <c r="O5" s="5" t="s">
        <v>36</v>
      </c>
    </row>
    <row r="6" spans="3:15" ht="20.45" customHeight="1">
      <c r="I6" s="4"/>
      <c r="J6" s="4" t="str">
        <f t="shared" si="0"/>
        <v/>
      </c>
      <c r="K6" s="250"/>
      <c r="O6" s="5" t="s">
        <v>37</v>
      </c>
    </row>
    <row r="7" spans="3:15" ht="20.45" customHeight="1">
      <c r="E7" s="4"/>
      <c r="F7" s="251" t="s">
        <v>103</v>
      </c>
      <c r="G7" s="4"/>
      <c r="I7" s="4"/>
      <c r="J7" s="4" t="str">
        <f t="shared" si="0"/>
        <v/>
      </c>
      <c r="K7" s="250"/>
      <c r="O7" s="5" t="s">
        <v>38</v>
      </c>
    </row>
    <row r="8" spans="3:15" ht="20.45" customHeight="1">
      <c r="E8" s="4" t="s">
        <v>359</v>
      </c>
      <c r="F8" s="251" t="s">
        <v>104</v>
      </c>
      <c r="G8" s="117" t="s">
        <v>360</v>
      </c>
      <c r="I8" s="4"/>
      <c r="J8" s="4" t="str">
        <f t="shared" si="0"/>
        <v/>
      </c>
      <c r="K8" s="250"/>
      <c r="O8" s="5" t="s">
        <v>39</v>
      </c>
    </row>
    <row r="9" spans="3:15" ht="20.45" customHeight="1">
      <c r="E9" s="4" t="s">
        <v>86</v>
      </c>
      <c r="F9" s="251" t="s">
        <v>105</v>
      </c>
      <c r="G9" s="117" t="s">
        <v>165</v>
      </c>
      <c r="I9" s="4"/>
      <c r="J9" s="4" t="str">
        <f t="shared" si="0"/>
        <v/>
      </c>
      <c r="K9" s="250"/>
      <c r="O9" s="5" t="s">
        <v>40</v>
      </c>
    </row>
    <row r="10" spans="3:15" ht="20.45" customHeight="1">
      <c r="E10" s="4"/>
      <c r="F10" s="251" t="s">
        <v>106</v>
      </c>
      <c r="G10" s="4"/>
      <c r="I10" s="4"/>
      <c r="J10" s="4" t="str">
        <f t="shared" si="0"/>
        <v/>
      </c>
      <c r="K10" s="250"/>
      <c r="O10" s="5" t="s">
        <v>41</v>
      </c>
    </row>
    <row r="11" spans="3:15" ht="20.45" customHeight="1">
      <c r="E11" s="4"/>
      <c r="F11" s="251" t="s">
        <v>107</v>
      </c>
      <c r="G11" s="4"/>
      <c r="I11" s="4"/>
      <c r="J11" s="4" t="str">
        <f t="shared" si="0"/>
        <v/>
      </c>
      <c r="K11" s="250"/>
      <c r="O11" s="5" t="s">
        <v>42</v>
      </c>
    </row>
    <row r="12" spans="3:15" ht="20.45" customHeight="1">
      <c r="E12" s="4"/>
      <c r="F12" s="251" t="s">
        <v>108</v>
      </c>
      <c r="G12" s="117"/>
      <c r="O12" s="5" t="s">
        <v>43</v>
      </c>
    </row>
    <row r="13" spans="3:15" ht="20.45" customHeight="1">
      <c r="E13" s="4"/>
      <c r="F13" s="251" t="s">
        <v>109</v>
      </c>
      <c r="G13" s="4"/>
      <c r="O13" s="5" t="s">
        <v>44</v>
      </c>
    </row>
    <row r="14" spans="3:15" ht="20.45" customHeight="1">
      <c r="E14" s="4"/>
      <c r="F14" s="251" t="s">
        <v>110</v>
      </c>
      <c r="G14" s="4"/>
      <c r="O14" s="5" t="s">
        <v>45</v>
      </c>
    </row>
    <row r="15" spans="3:15" ht="20.45" customHeight="1">
      <c r="O15" s="5" t="s">
        <v>46</v>
      </c>
    </row>
    <row r="16" spans="3:15" ht="20.45" customHeight="1">
      <c r="O16" s="5" t="s">
        <v>47</v>
      </c>
    </row>
    <row r="17" spans="15:15" ht="20.45" customHeight="1">
      <c r="O17" s="5" t="s">
        <v>48</v>
      </c>
    </row>
    <row r="18" spans="15:15" ht="20.45" customHeight="1">
      <c r="O18" s="5" t="s">
        <v>49</v>
      </c>
    </row>
    <row r="19" spans="15:15" ht="20.45" customHeight="1">
      <c r="O19" s="5" t="s">
        <v>50</v>
      </c>
    </row>
    <row r="20" spans="15:15" ht="20.45" customHeight="1">
      <c r="O20" s="5" t="s">
        <v>51</v>
      </c>
    </row>
    <row r="21" spans="15:15" ht="20.45" customHeight="1">
      <c r="O21" s="5" t="s">
        <v>52</v>
      </c>
    </row>
    <row r="22" spans="15:15" ht="20.45" customHeight="1">
      <c r="O22" s="5" t="s">
        <v>53</v>
      </c>
    </row>
    <row r="23" spans="15:15" ht="20.45" customHeight="1">
      <c r="O23" s="5" t="s">
        <v>54</v>
      </c>
    </row>
    <row r="24" spans="15:15" ht="20.45" customHeight="1">
      <c r="O24" s="5" t="s">
        <v>55</v>
      </c>
    </row>
    <row r="25" spans="15:15" ht="20.45" customHeight="1">
      <c r="O25" s="5" t="s">
        <v>56</v>
      </c>
    </row>
    <row r="26" spans="15:15" ht="20.45" customHeight="1">
      <c r="O26" s="5" t="s">
        <v>57</v>
      </c>
    </row>
    <row r="27" spans="15:15" ht="20.45" customHeight="1">
      <c r="O27" s="5" t="s">
        <v>58</v>
      </c>
    </row>
    <row r="28" spans="15:15" ht="20.45" customHeight="1">
      <c r="O28" s="5" t="s">
        <v>59</v>
      </c>
    </row>
    <row r="29" spans="15:15" ht="20.45" customHeight="1">
      <c r="O29" s="5" t="s">
        <v>60</v>
      </c>
    </row>
    <row r="30" spans="15:15" ht="20.45" customHeight="1">
      <c r="O30" s="5" t="s">
        <v>61</v>
      </c>
    </row>
    <row r="31" spans="15:15" ht="20.45" customHeight="1">
      <c r="O31" s="5" t="s">
        <v>62</v>
      </c>
    </row>
    <row r="32" spans="15:15" ht="20.45" customHeight="1">
      <c r="O32" s="5" t="s">
        <v>63</v>
      </c>
    </row>
    <row r="33" spans="15:15" ht="20.45" customHeight="1">
      <c r="O33" s="5" t="s">
        <v>64</v>
      </c>
    </row>
    <row r="34" spans="15:15" ht="20.45" customHeight="1">
      <c r="O34" s="5" t="s">
        <v>65</v>
      </c>
    </row>
    <row r="35" spans="15:15" ht="20.45" customHeight="1">
      <c r="O35" s="5" t="s">
        <v>66</v>
      </c>
    </row>
    <row r="36" spans="15:15" ht="20.45" customHeight="1">
      <c r="O36" s="5" t="s">
        <v>67</v>
      </c>
    </row>
    <row r="37" spans="15:15" ht="20.45" customHeight="1">
      <c r="O37" s="5" t="s">
        <v>68</v>
      </c>
    </row>
    <row r="38" spans="15:15" ht="20.45" customHeight="1">
      <c r="O38" s="5" t="s">
        <v>69</v>
      </c>
    </row>
    <row r="39" spans="15:15" ht="20.45" customHeight="1">
      <c r="O39" s="5" t="s">
        <v>70</v>
      </c>
    </row>
    <row r="40" spans="15:15" ht="20.45" customHeight="1">
      <c r="O40" s="5" t="s">
        <v>71</v>
      </c>
    </row>
    <row r="41" spans="15:15" ht="20.45" customHeight="1">
      <c r="O41" s="5" t="s">
        <v>72</v>
      </c>
    </row>
    <row r="42" spans="15:15" ht="20.45" customHeight="1">
      <c r="O42" s="5" t="s">
        <v>73</v>
      </c>
    </row>
    <row r="43" spans="15:15" ht="20.45" customHeight="1">
      <c r="O43" s="5" t="s">
        <v>74</v>
      </c>
    </row>
    <row r="44" spans="15:15" ht="20.45" customHeight="1">
      <c r="O44" s="5" t="s">
        <v>75</v>
      </c>
    </row>
    <row r="45" spans="15:15" ht="20.45" customHeight="1">
      <c r="O45" s="5" t="s">
        <v>76</v>
      </c>
    </row>
    <row r="46" spans="15:15" ht="20.45" customHeight="1">
      <c r="O46" s="5" t="s">
        <v>77</v>
      </c>
    </row>
    <row r="47" spans="15:15" ht="20.45" customHeight="1">
      <c r="O47" s="5" t="s">
        <v>78</v>
      </c>
    </row>
    <row r="48" spans="15:15" ht="20.45" customHeight="1">
      <c r="O48" s="5" t="s">
        <v>79</v>
      </c>
    </row>
    <row r="49" spans="15:15" ht="20.45" customHeight="1">
      <c r="O49" s="5" t="s">
        <v>80</v>
      </c>
    </row>
  </sheetData>
  <phoneticPr fontId="4"/>
  <pageMargins left="0.7" right="0.7" top="0.75" bottom="0.75" header="0.3" footer="0.3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11</vt:i4>
      </vt:variant>
    </vt:vector>
  </HeadingPairs>
  <TitlesOfParts>
    <vt:vector size="19" baseType="lpstr">
      <vt:lpstr>改定履歴</vt:lpstr>
      <vt:lpstr>入力見本</vt:lpstr>
      <vt:lpstr>申込書</vt:lpstr>
      <vt:lpstr>経歴証明書</vt:lpstr>
      <vt:lpstr>協力会社確認書</vt:lpstr>
      <vt:lpstr>申込書類送り状</vt:lpstr>
      <vt:lpstr>経験年数入力方法</vt:lpstr>
      <vt:lpstr>プルダウン</vt:lpstr>
      <vt:lpstr>協力会社確認書!Print_Area</vt:lpstr>
      <vt:lpstr>経歴証明書!Print_Area</vt:lpstr>
      <vt:lpstr>申込書!Print_Area</vt:lpstr>
      <vt:lpstr>申込書類送り状!Print_Area</vt:lpstr>
      <vt:lpstr>入力見本!Print_Area</vt:lpstr>
      <vt:lpstr>会員・協力会社・非会員区分</vt:lpstr>
      <vt:lpstr>受検地区</vt:lpstr>
      <vt:lpstr>地区別コード・会場テーブル</vt:lpstr>
      <vt:lpstr>都道府県</vt:lpstr>
      <vt:lpstr>等級</vt:lpstr>
      <vt:lpstr>等級別検定日テーブル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躯体共有</dc:creator>
  <cp:lastModifiedBy>井上浩一</cp:lastModifiedBy>
  <cp:lastPrinted>2025-03-19T04:18:37Z</cp:lastPrinted>
  <dcterms:created xsi:type="dcterms:W3CDTF">2021-04-13T22:59:20Z</dcterms:created>
  <dcterms:modified xsi:type="dcterms:W3CDTF">2025-11-26T02:14:42Z</dcterms:modified>
</cp:coreProperties>
</file>