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1.222\Share\0900_経営実態調査事業\0800_2026年度調査\3000_発信メール\"/>
    </mc:Choice>
  </mc:AlternateContent>
  <xr:revisionPtr revIDLastSave="0" documentId="13_ncr:1_{7801A717-C1A5-42D9-AFD5-6335811A280D}" xr6:coauthVersionLast="47" xr6:coauthVersionMax="47" xr10:uidLastSave="{00000000-0000-0000-0000-000000000000}"/>
  <bookViews>
    <workbookView xWindow="-120" yWindow="-120" windowWidth="29040" windowHeight="15720" xr2:uid="{D83683A8-A509-441E-9FC4-F7EDFC8FDC49}"/>
  </bookViews>
  <sheets>
    <sheet name="調査票" sheetId="7" r:id="rId1"/>
    <sheet name="入力内容点検シート" sheetId="10" r:id="rId2"/>
    <sheet name="プルダウン" sheetId="4" state="hidden" r:id="rId3"/>
    <sheet name="パス" sheetId="12" state="hidden" r:id="rId4"/>
  </sheets>
  <definedNames>
    <definedName name="_xlnm._FilterDatabase" localSheetId="0" hidden="1">調査票!$B$13:$V$55</definedName>
    <definedName name="_xlnm.Print_Area" localSheetId="0">調査票!$B$11:$W$55</definedName>
    <definedName name="_xlnm.Print_Area" localSheetId="1">入力内容点検シート!$D$7:$K$33</definedName>
    <definedName name="休所実施状況">プルダウン!$J$3:$J$6</definedName>
    <definedName name="区分">プルダウン!$B$3:$B$4</definedName>
    <definedName name="決算月">プルダウン!$F$3:$F$14</definedName>
    <definedName name="構成団体一覧">プルダウン!$D$3:$D$11</definedName>
    <definedName name="都道府県名">プルダウン!$H$3:$H$49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9" i="7" l="1"/>
  <c r="R24" i="7"/>
  <c r="K8" i="10"/>
  <c r="AA49" i="7" l="1"/>
  <c r="T34" i="7"/>
  <c r="R23" i="7"/>
  <c r="U40" i="7" l="1"/>
  <c r="U39" i="7"/>
  <c r="U38" i="7"/>
  <c r="U37" i="7"/>
  <c r="U36" i="7"/>
  <c r="AA35" i="7"/>
  <c r="AA31" i="7"/>
  <c r="CA3" i="10"/>
  <c r="BZ3" i="10"/>
  <c r="BY3" i="10"/>
  <c r="BX3" i="10"/>
  <c r="BW3" i="10"/>
  <c r="BV3" i="10"/>
  <c r="BU3" i="10"/>
  <c r="BT3" i="10"/>
  <c r="BS3" i="10"/>
  <c r="BR3" i="10"/>
  <c r="BQ3" i="10"/>
  <c r="BP3" i="10"/>
  <c r="BO3" i="10"/>
  <c r="BN3" i="10"/>
  <c r="BM3" i="10"/>
  <c r="BL3" i="10"/>
  <c r="BK3" i="10"/>
  <c r="BJ3" i="10"/>
  <c r="BI3" i="10"/>
  <c r="BH3" i="10"/>
  <c r="BG3" i="10"/>
  <c r="BF3" i="10"/>
  <c r="BE3" i="10"/>
  <c r="BD3" i="10"/>
  <c r="BC3" i="10"/>
  <c r="BB3" i="10"/>
  <c r="BA3" i="10"/>
  <c r="AZ3" i="10"/>
  <c r="AY3" i="10"/>
  <c r="AX3" i="10"/>
  <c r="AW3" i="10"/>
  <c r="AV3" i="10"/>
  <c r="AU3" i="10"/>
  <c r="AT3" i="10"/>
  <c r="AS3" i="10"/>
  <c r="AR3" i="10"/>
  <c r="AQ3" i="10"/>
  <c r="AP3" i="10"/>
  <c r="AO3" i="10"/>
  <c r="AN3" i="10"/>
  <c r="AM3" i="10"/>
  <c r="AL3" i="10"/>
  <c r="AK3" i="10"/>
  <c r="AJ3" i="10"/>
  <c r="AI3" i="10"/>
  <c r="AH3" i="10"/>
  <c r="AG3" i="10"/>
  <c r="AF3" i="10"/>
  <c r="AE3" i="10"/>
  <c r="AD3" i="10"/>
  <c r="AC3" i="10"/>
  <c r="AB3" i="10"/>
  <c r="AA3" i="10"/>
  <c r="CA2" i="10"/>
  <c r="BZ2" i="10"/>
  <c r="BY2" i="10"/>
  <c r="BX2" i="10"/>
  <c r="BW2" i="10"/>
  <c r="BV2" i="10"/>
  <c r="BU2" i="10"/>
  <c r="BT2" i="10"/>
  <c r="BS2" i="10"/>
  <c r="BR2" i="10"/>
  <c r="BQ2" i="10"/>
  <c r="BP2" i="10"/>
  <c r="BO2" i="10"/>
  <c r="BN2" i="10"/>
  <c r="BM2" i="10"/>
  <c r="BL2" i="10"/>
  <c r="BK2" i="10"/>
  <c r="BJ2" i="10"/>
  <c r="BI2" i="10"/>
  <c r="BH2" i="10"/>
  <c r="BG2" i="10"/>
  <c r="BF2" i="10"/>
  <c r="BE2" i="10"/>
  <c r="BD2" i="10"/>
  <c r="BC2" i="10"/>
  <c r="BB2" i="10"/>
  <c r="BA2" i="10"/>
  <c r="AZ2" i="10"/>
  <c r="AY2" i="10"/>
  <c r="AX2" i="10"/>
  <c r="AW2" i="10"/>
  <c r="AV2" i="10"/>
  <c r="AU2" i="10"/>
  <c r="AT2" i="10"/>
  <c r="AS2" i="10"/>
  <c r="AR2" i="10"/>
  <c r="AQ2" i="10"/>
  <c r="AP2" i="10"/>
  <c r="AO2" i="10"/>
  <c r="AN2" i="10"/>
  <c r="AM2" i="10"/>
  <c r="AL2" i="10"/>
  <c r="AK2" i="10"/>
  <c r="AJ2" i="10"/>
  <c r="AI2" i="10"/>
  <c r="AH2" i="10"/>
  <c r="AG2" i="10"/>
  <c r="AF2" i="10"/>
  <c r="AE2" i="10"/>
  <c r="AD2" i="10"/>
  <c r="AC2" i="10"/>
  <c r="AB2" i="10"/>
  <c r="AA2" i="10"/>
  <c r="CA1" i="10"/>
  <c r="BZ1" i="10"/>
  <c r="BY1" i="10"/>
  <c r="BX1" i="10"/>
  <c r="BW1" i="10"/>
  <c r="BV1" i="10"/>
  <c r="BU1" i="10"/>
  <c r="BT1" i="10"/>
  <c r="BS1" i="10"/>
  <c r="BR1" i="10"/>
  <c r="BQ1" i="10"/>
  <c r="BP1" i="10"/>
  <c r="BO1" i="10"/>
  <c r="BN1" i="10"/>
  <c r="BM1" i="10"/>
  <c r="BL1" i="10"/>
  <c r="BK1" i="10"/>
  <c r="BJ1" i="10"/>
  <c r="BI1" i="10"/>
  <c r="BH1" i="10"/>
  <c r="BG1" i="10"/>
  <c r="BF1" i="10"/>
  <c r="BE1" i="10"/>
  <c r="BD1" i="10"/>
  <c r="BC1" i="10"/>
  <c r="BB1" i="10"/>
  <c r="BA1" i="10"/>
  <c r="AZ1" i="10"/>
  <c r="AY1" i="10"/>
  <c r="AX1" i="10"/>
  <c r="AW1" i="10"/>
  <c r="AV1" i="10"/>
  <c r="AU1" i="10"/>
  <c r="AT1" i="10"/>
  <c r="AS1" i="10"/>
  <c r="AR1" i="10"/>
  <c r="AQ1" i="10"/>
  <c r="AP1" i="10"/>
  <c r="AO1" i="10"/>
  <c r="AN1" i="10"/>
  <c r="AM1" i="10"/>
  <c r="AL1" i="10"/>
  <c r="AK1" i="10"/>
  <c r="AJ1" i="10"/>
  <c r="AI1" i="10"/>
  <c r="AH1" i="10"/>
  <c r="AG1" i="10"/>
  <c r="AF1" i="10"/>
  <c r="AE1" i="10"/>
  <c r="AD1" i="10"/>
  <c r="AC1" i="10"/>
  <c r="AB1" i="10"/>
  <c r="AA1" i="10"/>
  <c r="AH4" i="7"/>
  <c r="C1" i="12" a="1"/>
  <c r="C1" i="12" s="1"/>
  <c r="C2" i="12" a="1"/>
  <c r="C2" i="12" s="1"/>
  <c r="B2" i="12" s="1"/>
  <c r="H2" i="12" a="1"/>
  <c r="H2" i="12" s="1"/>
  <c r="G2" i="12" s="1"/>
  <c r="B1" i="12" l="1"/>
  <c r="B3" i="12" s="1"/>
  <c r="C3" i="12" s="1"/>
  <c r="AH5" i="7" l="1"/>
  <c r="AA4" i="10"/>
  <c r="CF4" i="7"/>
  <c r="CF5" i="7" s="1"/>
  <c r="BY5" i="10" s="1"/>
  <c r="J25" i="10" s="1"/>
  <c r="CE4" i="7"/>
  <c r="BX4" i="10" s="1"/>
  <c r="CA4" i="7"/>
  <c r="CA5" i="7" s="1"/>
  <c r="BT5" i="10" s="1"/>
  <c r="F24" i="10" s="1"/>
  <c r="BZ4" i="7"/>
  <c r="BZ5" i="7" s="1"/>
  <c r="BS5" i="10" s="1"/>
  <c r="H23" i="10" s="1"/>
  <c r="BY4" i="7"/>
  <c r="BR4" i="10" s="1"/>
  <c r="BX4" i="7"/>
  <c r="BQ4" i="10" s="1"/>
  <c r="BW4" i="7"/>
  <c r="BW5" i="7" s="1"/>
  <c r="BP5" i="10" s="1"/>
  <c r="E18" i="10" s="1"/>
  <c r="BV4" i="7"/>
  <c r="BV5" i="7" s="1"/>
  <c r="BO5" i="10" s="1"/>
  <c r="G17" i="10" s="1"/>
  <c r="BU4" i="7"/>
  <c r="BU5" i="7" s="1"/>
  <c r="BN5" i="10" s="1"/>
  <c r="E17" i="10" s="1"/>
  <c r="BT4" i="7"/>
  <c r="BT5" i="7" s="1"/>
  <c r="BM5" i="10" s="1"/>
  <c r="K24" i="10" s="1"/>
  <c r="BS4" i="7"/>
  <c r="BS5" i="7" s="1"/>
  <c r="BL5" i="10" s="1"/>
  <c r="K23" i="10" s="1"/>
  <c r="BR4" i="7"/>
  <c r="BR5" i="7" s="1"/>
  <c r="BK5" i="10" s="1"/>
  <c r="K22" i="10" s="1"/>
  <c r="BQ4" i="7"/>
  <c r="BQ5" i="7" s="1"/>
  <c r="BJ5" i="10" s="1"/>
  <c r="K21" i="10" s="1"/>
  <c r="BO4" i="7"/>
  <c r="BH4" i="10" s="1"/>
  <c r="BM4" i="7"/>
  <c r="BF4" i="10" s="1"/>
  <c r="BF4" i="7"/>
  <c r="AY4" i="10" s="1"/>
  <c r="BE4" i="7"/>
  <c r="AX4" i="10" s="1"/>
  <c r="BC4" i="7"/>
  <c r="AV4" i="10" s="1"/>
  <c r="BB4" i="7"/>
  <c r="AU4" i="10" s="1"/>
  <c r="BA4" i="7"/>
  <c r="BA5" i="7" s="1"/>
  <c r="AT5" i="10" s="1"/>
  <c r="G19" i="10" s="1"/>
  <c r="CB4" i="7"/>
  <c r="CB5" i="7" s="1"/>
  <c r="BU5" i="10" s="1"/>
  <c r="H24" i="10" s="1"/>
  <c r="BH4" i="7"/>
  <c r="BG4" i="7"/>
  <c r="AZ4" i="7"/>
  <c r="AZ5" i="7" s="1"/>
  <c r="AS5" i="10" s="1"/>
  <c r="E16" i="10" s="1"/>
  <c r="AY4" i="7"/>
  <c r="AY5" i="7" s="1"/>
  <c r="AR5" i="10" s="1"/>
  <c r="AX4" i="7"/>
  <c r="AX5" i="7" s="1"/>
  <c r="AQ5" i="10" s="1"/>
  <c r="F33" i="10" s="1"/>
  <c r="AW4" i="7"/>
  <c r="AW5" i="7" s="1"/>
  <c r="AP5" i="10" s="1"/>
  <c r="F32" i="10" s="1"/>
  <c r="AV4" i="7"/>
  <c r="AO4" i="10" s="1"/>
  <c r="AU4" i="7"/>
  <c r="AN4" i="10" s="1"/>
  <c r="AR4" i="7"/>
  <c r="AR5" i="7" s="1"/>
  <c r="AK5" i="10" s="1"/>
  <c r="E13" i="10" s="1"/>
  <c r="AJ4" i="7"/>
  <c r="AC4" i="10" s="1"/>
  <c r="B20" i="7"/>
  <c r="B21" i="7"/>
  <c r="AQ4" i="7"/>
  <c r="AQ5" i="7" s="1"/>
  <c r="AJ5" i="10" s="1"/>
  <c r="G12" i="10" s="1"/>
  <c r="AO4" i="7"/>
  <c r="AO5" i="7" s="1"/>
  <c r="AH5" i="10" s="1"/>
  <c r="AN4" i="7"/>
  <c r="AN5" i="7" s="1"/>
  <c r="AG5" i="10" s="1"/>
  <c r="AM4" i="7"/>
  <c r="AF4" i="10" s="1"/>
  <c r="AL4" i="7"/>
  <c r="AE4" i="10" s="1"/>
  <c r="AK4" i="7"/>
  <c r="AI4" i="7"/>
  <c r="AI5" i="7" s="1"/>
  <c r="AB5" i="10" s="1"/>
  <c r="D9" i="10" s="1"/>
  <c r="J23" i="7"/>
  <c r="AT4" i="7"/>
  <c r="AM4" i="10" s="1"/>
  <c r="AA46" i="7"/>
  <c r="I19" i="7"/>
  <c r="K19" i="7" s="1"/>
  <c r="Q19" i="7"/>
  <c r="S19" i="7" s="1"/>
  <c r="S22" i="7"/>
  <c r="AS4" i="7" s="1"/>
  <c r="AS5" i="7" s="1"/>
  <c r="AL5" i="10" s="1"/>
  <c r="E14" i="10" s="1"/>
  <c r="K22" i="7"/>
  <c r="Y22" i="7"/>
  <c r="Y19" i="7"/>
  <c r="AA25" i="7"/>
  <c r="AA24" i="7"/>
  <c r="Y23" i="7"/>
  <c r="AA23" i="7"/>
  <c r="Y18" i="7"/>
  <c r="Y15" i="7"/>
  <c r="Y16" i="7"/>
  <c r="Y17" i="7"/>
  <c r="Y24" i="7"/>
  <c r="Y25" i="7"/>
  <c r="Y20" i="7"/>
  <c r="Y21" i="7"/>
  <c r="Y26" i="7"/>
  <c r="Y27" i="7"/>
  <c r="Y28" i="7"/>
  <c r="Y29" i="7"/>
  <c r="Y30" i="7"/>
  <c r="Y31" i="7"/>
  <c r="Y32" i="7"/>
  <c r="Y34" i="7"/>
  <c r="Y35" i="7"/>
  <c r="Y36" i="7"/>
  <c r="Y37" i="7"/>
  <c r="Y38" i="7"/>
  <c r="Y39" i="7"/>
  <c r="Y40" i="7"/>
  <c r="Y42" i="7"/>
  <c r="Y43" i="7"/>
  <c r="Y44" i="7"/>
  <c r="Y45" i="7"/>
  <c r="Y46" i="7"/>
  <c r="Y47" i="7"/>
  <c r="Y48" i="7"/>
  <c r="Y49" i="7"/>
  <c r="Y50" i="7"/>
  <c r="Y51" i="7"/>
  <c r="Y52" i="7"/>
  <c r="Y55" i="7"/>
  <c r="Y14" i="7"/>
  <c r="AA14" i="7"/>
  <c r="J29" i="7"/>
  <c r="AD4" i="10" l="1"/>
  <c r="AK5" i="7"/>
  <c r="AA5" i="10"/>
  <c r="Z23" i="7"/>
  <c r="V23" i="7" s="1"/>
  <c r="U23" i="7" s="1"/>
  <c r="Z55" i="7"/>
  <c r="Z51" i="7"/>
  <c r="V51" i="7" s="1"/>
  <c r="Z47" i="7"/>
  <c r="V47" i="7" s="1"/>
  <c r="Z43" i="7"/>
  <c r="V43" i="7" s="1"/>
  <c r="Z35" i="7"/>
  <c r="V35" i="7" s="1"/>
  <c r="U35" i="7" s="1"/>
  <c r="Z31" i="7"/>
  <c r="Z52" i="7"/>
  <c r="V52" i="7" s="1"/>
  <c r="Z48" i="7"/>
  <c r="Z44" i="7"/>
  <c r="Z32" i="7"/>
  <c r="Z54" i="7"/>
  <c r="Z50" i="7"/>
  <c r="Z46" i="7"/>
  <c r="Z42" i="7"/>
  <c r="V34" i="7"/>
  <c r="Z30" i="7"/>
  <c r="Z53" i="7"/>
  <c r="V53" i="7" s="1"/>
  <c r="Z49" i="7"/>
  <c r="V48" i="7" s="1"/>
  <c r="Z45" i="7"/>
  <c r="V45" i="7" s="1"/>
  <c r="Z41" i="7"/>
  <c r="Z33" i="7"/>
  <c r="Z29" i="7"/>
  <c r="AQ4" i="10"/>
  <c r="BK4" i="10"/>
  <c r="BJ4" i="10"/>
  <c r="BS4" i="10"/>
  <c r="AJ5" i="7"/>
  <c r="AC5" i="10" s="1"/>
  <c r="I10" i="10" s="1"/>
  <c r="AH4" i="10"/>
  <c r="AD5" i="10"/>
  <c r="F30" i="10" s="1"/>
  <c r="AP4" i="10"/>
  <c r="BY5" i="7"/>
  <c r="BR5" i="10" s="1"/>
  <c r="F23" i="10" s="1"/>
  <c r="BH5" i="7"/>
  <c r="BA5" i="10" s="1"/>
  <c r="K14" i="10" s="1"/>
  <c r="BA4" i="10"/>
  <c r="BG5" i="7"/>
  <c r="AZ5" i="10" s="1"/>
  <c r="J14" i="10" s="1"/>
  <c r="AZ4" i="10"/>
  <c r="Y54" i="7"/>
  <c r="AA50" i="7"/>
  <c r="Y53" i="7"/>
  <c r="CD4" i="7"/>
  <c r="E11" i="10"/>
  <c r="BT4" i="10"/>
  <c r="AT5" i="7"/>
  <c r="AM5" i="10" s="1"/>
  <c r="K10" i="10" s="1"/>
  <c r="BB5" i="7"/>
  <c r="AU5" i="10" s="1"/>
  <c r="G20" i="10" s="1"/>
  <c r="CC4" i="7"/>
  <c r="AB4" i="10"/>
  <c r="AJ4" i="10"/>
  <c r="AR4" i="10"/>
  <c r="BL4" i="10"/>
  <c r="BU4" i="10"/>
  <c r="AL5" i="7"/>
  <c r="AE5" i="10" s="1"/>
  <c r="AU5" i="7"/>
  <c r="AN5" i="10" s="1"/>
  <c r="E15" i="10" s="1"/>
  <c r="BE5" i="7"/>
  <c r="AX5" i="10" s="1"/>
  <c r="J13" i="10" s="1"/>
  <c r="AK4" i="10"/>
  <c r="AS4" i="10"/>
  <c r="BM4" i="10"/>
  <c r="AM5" i="7"/>
  <c r="AF5" i="10" s="1"/>
  <c r="D27" i="10" s="1"/>
  <c r="AV5" i="7"/>
  <c r="AO5" i="10" s="1"/>
  <c r="F31" i="10" s="1"/>
  <c r="BF5" i="7"/>
  <c r="AY5" i="10" s="1"/>
  <c r="K13" i="10" s="1"/>
  <c r="BO5" i="7"/>
  <c r="BH5" i="10" s="1"/>
  <c r="K18" i="10" s="1"/>
  <c r="AL4" i="10"/>
  <c r="AT4" i="10"/>
  <c r="BN4" i="10"/>
  <c r="BO4" i="10"/>
  <c r="BY4" i="10"/>
  <c r="CE5" i="7"/>
  <c r="BX5" i="10" s="1"/>
  <c r="H26" i="10" s="1"/>
  <c r="BP4" i="10"/>
  <c r="AG4" i="10"/>
  <c r="BX5" i="7"/>
  <c r="BQ5" i="10" s="1"/>
  <c r="G18" i="10" s="1"/>
  <c r="BM5" i="7"/>
  <c r="BF5" i="10" s="1"/>
  <c r="J17" i="10" s="1"/>
  <c r="BC5" i="7"/>
  <c r="AV5" i="10" s="1"/>
  <c r="G21" i="10" s="1"/>
  <c r="AP4" i="7"/>
  <c r="Z14" i="7"/>
  <c r="V14" i="7" s="1"/>
  <c r="U14" i="7" s="1"/>
  <c r="Z28" i="7"/>
  <c r="Z27" i="7"/>
  <c r="Z20" i="7"/>
  <c r="Z15" i="7"/>
  <c r="Z21" i="7"/>
  <c r="Z16" i="7"/>
  <c r="Z24" i="7"/>
  <c r="V24" i="7" s="1"/>
  <c r="U24" i="7" s="1"/>
  <c r="Z26" i="7"/>
  <c r="Z17" i="7"/>
  <c r="Z19" i="7"/>
  <c r="Z18" i="7"/>
  <c r="Z25" i="7"/>
  <c r="Z22" i="7"/>
  <c r="BJ4" i="7" l="1"/>
  <c r="CC5" i="7"/>
  <c r="BV5" i="10" s="1"/>
  <c r="F25" i="10" s="1"/>
  <c r="BV4" i="10"/>
  <c r="BK4" i="7"/>
  <c r="BI4" i="7"/>
  <c r="CD5" i="7"/>
  <c r="BW5" i="10" s="1"/>
  <c r="H25" i="10" s="1"/>
  <c r="BW4" i="10"/>
  <c r="AP5" i="7"/>
  <c r="AI5" i="10" s="1"/>
  <c r="E12" i="10" s="1"/>
  <c r="AI4" i="10"/>
  <c r="BI5" i="7" l="1"/>
  <c r="BB5" i="10" s="1"/>
  <c r="J15" i="10" s="1"/>
  <c r="BB4" i="10"/>
  <c r="BD4" i="10"/>
  <c r="BK5" i="7"/>
  <c r="BD5" i="10" s="1"/>
  <c r="J16" i="10" s="1"/>
  <c r="BJ5" i="7"/>
  <c r="BC5" i="10" s="1"/>
  <c r="K15" i="10" s="1"/>
  <c r="BC4" i="10"/>
  <c r="BN4" i="7"/>
  <c r="BL4" i="7"/>
  <c r="BG4" i="10" l="1"/>
  <c r="BN5" i="7"/>
  <c r="BG5" i="10" s="1"/>
  <c r="K17" i="10" s="1"/>
  <c r="BE4" i="10"/>
  <c r="BL5" i="7"/>
  <c r="BE5" i="10" s="1"/>
  <c r="K16" i="10" s="1"/>
  <c r="AA55" i="7" l="1"/>
  <c r="V55" i="7" s="1"/>
  <c r="AA54" i="7"/>
  <c r="V54" i="7" s="1"/>
  <c r="V46" i="7"/>
  <c r="AA29" i="7"/>
  <c r="V29" i="7" s="1"/>
  <c r="P45" i="7"/>
  <c r="H45" i="7"/>
  <c r="E41" i="7" s="1"/>
  <c r="M33" i="7"/>
  <c r="BD4" i="7" s="1"/>
  <c r="E33" i="7"/>
  <c r="V31" i="7"/>
  <c r="B31" i="7"/>
  <c r="B32" i="7" s="1"/>
  <c r="B33" i="7" s="1"/>
  <c r="AA30" i="7"/>
  <c r="V30" i="7" s="1"/>
  <c r="AD28" i="7"/>
  <c r="AD27" i="7"/>
  <c r="AA27" i="7"/>
  <c r="V27" i="7" s="1"/>
  <c r="AA22" i="7"/>
  <c r="V22" i="7" s="1"/>
  <c r="AA26" i="7"/>
  <c r="V26" i="7" s="1"/>
  <c r="AA21" i="7"/>
  <c r="V21" i="7" s="1"/>
  <c r="AA20" i="7"/>
  <c r="V20" i="7" s="1"/>
  <c r="AA19" i="7"/>
  <c r="V19" i="7" s="1"/>
  <c r="AA18" i="7"/>
  <c r="V18" i="7" s="1"/>
  <c r="U18" i="7" s="1"/>
  <c r="V25" i="7"/>
  <c r="AA17" i="7"/>
  <c r="V17" i="7" s="1"/>
  <c r="AA16" i="7"/>
  <c r="V16" i="7" s="1"/>
  <c r="AA15" i="7"/>
  <c r="V15" i="7" s="1"/>
  <c r="AE10" i="7"/>
  <c r="R11" i="7" s="1"/>
  <c r="CG4" i="7" s="1"/>
  <c r="H2" i="7" a="1"/>
  <c r="H2" i="7" s="1"/>
  <c r="G2" i="7" s="1"/>
  <c r="C2" i="7" a="1"/>
  <c r="C2" i="7" s="1"/>
  <c r="B2" i="7" s="1"/>
  <c r="C1" i="7" a="1"/>
  <c r="C1" i="7" s="1"/>
  <c r="BD5" i="7" l="1"/>
  <c r="AW5" i="10" s="1"/>
  <c r="G22" i="10" s="1"/>
  <c r="AW4" i="10"/>
  <c r="BZ4" i="10"/>
  <c r="CG5" i="7"/>
  <c r="AA42" i="7"/>
  <c r="V42" i="7" s="1"/>
  <c r="U42" i="7" s="1"/>
  <c r="AA44" i="7"/>
  <c r="V50" i="7"/>
  <c r="U50" i="7" s="1"/>
  <c r="V49" i="7"/>
  <c r="AA33" i="7"/>
  <c r="V33" i="7" s="1"/>
  <c r="U33" i="7" s="1"/>
  <c r="Y33" i="7"/>
  <c r="U15" i="7"/>
  <c r="M41" i="7"/>
  <c r="BP4" i="7" s="1"/>
  <c r="U21" i="7"/>
  <c r="U26" i="7"/>
  <c r="U46" i="7"/>
  <c r="U22" i="7"/>
  <c r="U19" i="7"/>
  <c r="U20" i="7"/>
  <c r="U17" i="7"/>
  <c r="U27" i="7"/>
  <c r="U54" i="7"/>
  <c r="AA28" i="7"/>
  <c r="U55" i="7"/>
  <c r="U16" i="7"/>
  <c r="U48" i="7"/>
  <c r="B1" i="7"/>
  <c r="B3" i="7" s="1"/>
  <c r="C3" i="7" s="1"/>
  <c r="U30" i="7"/>
  <c r="U31" i="7"/>
  <c r="U25" i="7"/>
  <c r="U29" i="7"/>
  <c r="V11" i="7" l="1"/>
  <c r="BZ5" i="10"/>
  <c r="I26" i="10" s="1"/>
  <c r="BP5" i="7"/>
  <c r="BI5" i="10" s="1"/>
  <c r="K20" i="10" s="1"/>
  <c r="BI4" i="10"/>
  <c r="V28" i="7"/>
  <c r="U28" i="7" s="1"/>
  <c r="V44" i="7"/>
  <c r="U44" i="7" s="1"/>
  <c r="Y41" i="7"/>
  <c r="AA41" i="7"/>
  <c r="V41" i="7" s="1"/>
  <c r="CH4" i="7" l="1"/>
  <c r="CA4" i="10" s="1"/>
  <c r="CA5" i="10" s="1"/>
  <c r="CH5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M29" authorId="0" shapeId="0" xr:uid="{29F7D620-DA66-453C-9D8A-95349B61D1A7}">
      <text>
        <r>
          <rPr>
            <sz val="14"/>
            <color indexed="10"/>
            <rFont val="MS P ゴシック"/>
            <family val="3"/>
            <charset val="128"/>
          </rPr>
          <t>【完工高】の</t>
        </r>
        <r>
          <rPr>
            <b/>
            <sz val="14"/>
            <color indexed="10"/>
            <rFont val="MS P ゴシック"/>
            <family val="3"/>
            <charset val="128"/>
          </rPr>
          <t>単位は「万円」</t>
        </r>
        <r>
          <rPr>
            <sz val="14"/>
            <color indexed="10"/>
            <rFont val="MS P ゴシック"/>
            <family val="3"/>
            <charset val="128"/>
          </rPr>
          <t xml:space="preserve">です。
 特にご注意くださいますようお願いいたします。
 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永井雅章</author>
  </authors>
  <commentList>
    <comment ref="E16" authorId="0" shapeId="0" xr:uid="{35FCAC01-73B1-435C-90A6-79DA99F82EB1}">
      <text>
        <r>
          <rPr>
            <b/>
            <sz val="11"/>
            <color indexed="81"/>
            <rFont val="MS P ゴシック"/>
            <family val="3"/>
            <charset val="128"/>
          </rPr>
          <t xml:space="preserve">※完工高は、「万円」単位で入力いただく
　仕様となっております。
</t>
        </r>
        <r>
          <rPr>
            <b/>
            <sz val="9"/>
            <color indexed="81"/>
            <rFont val="MS P ゴシック"/>
            <family val="3"/>
            <charset val="128"/>
          </rPr>
          <t>　（入力いただいた額の「桁」に間違いがないか、
　　ご確認をお願いいたします）</t>
        </r>
        <r>
          <rPr>
            <sz val="11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<sst xmlns="http://schemas.openxmlformats.org/spreadsheetml/2006/main" count="477" uniqueCount="353">
  <si>
    <t>会社名</t>
    <rPh sb="0" eb="3">
      <t>カイシャメイ</t>
    </rPh>
    <phoneticPr fontId="2"/>
  </si>
  <si>
    <t>完工高</t>
    <rPh sb="0" eb="2">
      <t>カンコウ</t>
    </rPh>
    <rPh sb="2" eb="3">
      <t>ダカ</t>
    </rPh>
    <phoneticPr fontId="2"/>
  </si>
  <si>
    <t>土工</t>
    <rPh sb="0" eb="2">
      <t>ド</t>
    </rPh>
    <phoneticPr fontId="2"/>
  </si>
  <si>
    <t>とび土工</t>
    <rPh sb="2" eb="4">
      <t>ド</t>
    </rPh>
    <phoneticPr fontId="2"/>
  </si>
  <si>
    <t>機械土工</t>
    <rPh sb="0" eb="2">
      <t>キカイ</t>
    </rPh>
    <rPh sb="2" eb="4">
      <t>ド</t>
    </rPh>
    <phoneticPr fontId="2"/>
  </si>
  <si>
    <t>-</t>
    <phoneticPr fontId="4"/>
  </si>
  <si>
    <t>都道府県</t>
    <rPh sb="0" eb="4">
      <t>トドウフケン</t>
    </rPh>
    <phoneticPr fontId="4"/>
  </si>
  <si>
    <t>確認のため再入力</t>
    <rPh sb="0" eb="2">
      <t>カクニン</t>
    </rPh>
    <rPh sb="5" eb="6">
      <t>サイ</t>
    </rPh>
    <rPh sb="6" eb="8">
      <t>ニュウリョク</t>
    </rPh>
    <phoneticPr fontId="4"/>
  </si>
  <si>
    <t>万円</t>
    <rPh sb="0" eb="2">
      <t>マンエン</t>
    </rPh>
    <phoneticPr fontId="4"/>
  </si>
  <si>
    <t>人</t>
    <rPh sb="0" eb="1">
      <t>ニン</t>
    </rPh>
    <phoneticPr fontId="4"/>
  </si>
  <si>
    <t>社</t>
    <rPh sb="0" eb="1">
      <t>シャ</t>
    </rPh>
    <phoneticPr fontId="4"/>
  </si>
  <si>
    <t>補足</t>
    <rPh sb="0" eb="2">
      <t>ホソク</t>
    </rPh>
    <phoneticPr fontId="4"/>
  </si>
  <si>
    <t>年</t>
    <rPh sb="0" eb="1">
      <t>ネン</t>
    </rPh>
    <phoneticPr fontId="4"/>
  </si>
  <si>
    <t>会員</t>
    <rPh sb="0" eb="2">
      <t>カイイン</t>
    </rPh>
    <phoneticPr fontId="4"/>
  </si>
  <si>
    <t>非会員</t>
    <rPh sb="0" eb="1">
      <t>ヒ</t>
    </rPh>
    <rPh sb="1" eb="3">
      <t>カイイン</t>
    </rPh>
    <phoneticPr fontId="4"/>
  </si>
  <si>
    <t>@</t>
    <phoneticPr fontId="4"/>
  </si>
  <si>
    <t>項目</t>
    <rPh sb="0" eb="2">
      <t>コウモク</t>
    </rPh>
    <phoneticPr fontId="4"/>
  </si>
  <si>
    <t>No.</t>
    <phoneticPr fontId="4"/>
  </si>
  <si>
    <r>
      <rPr>
        <b/>
        <sz val="9"/>
        <color theme="1"/>
        <rFont val="ＭＳ Ｐゴシック"/>
        <family val="3"/>
        <charset val="128"/>
      </rPr>
      <t>建設キャリアアップシステム</t>
    </r>
    <r>
      <rPr>
        <b/>
        <sz val="12"/>
        <color theme="1"/>
        <rFont val="ＭＳ Ｐゴシック"/>
        <family val="3"/>
        <charset val="128"/>
      </rPr>
      <t xml:space="preserve">
事業者ID</t>
    </r>
    <rPh sb="0" eb="2">
      <t>ケンセツ</t>
    </rPh>
    <rPh sb="14" eb="17">
      <t>ジギョウシャ</t>
    </rPh>
    <phoneticPr fontId="4"/>
  </si>
  <si>
    <r>
      <t xml:space="preserve">主要取引先
</t>
    </r>
    <r>
      <rPr>
        <b/>
        <sz val="9"/>
        <color theme="1"/>
        <rFont val="ＭＳ Ｐゴシック"/>
        <family val="3"/>
        <charset val="128"/>
      </rPr>
      <t>(総合工事業者）</t>
    </r>
    <rPh sb="0" eb="2">
      <t>シュヨウ</t>
    </rPh>
    <rPh sb="2" eb="5">
      <t>トリヒキサキ</t>
    </rPh>
    <rPh sb="7" eb="9">
      <t>ソウゴウ</t>
    </rPh>
    <rPh sb="9" eb="11">
      <t>コウジ</t>
    </rPh>
    <rPh sb="11" eb="13">
      <t>ギョウシャ</t>
    </rPh>
    <phoneticPr fontId="2"/>
  </si>
  <si>
    <t>入力見本</t>
    <rPh sb="0" eb="2">
      <t>ニュウリョク</t>
    </rPh>
    <rPh sb="2" eb="4">
      <t>ミホン</t>
    </rPh>
    <phoneticPr fontId="4"/>
  </si>
  <si>
    <t>東北建設軀体工業会</t>
    <rPh sb="0" eb="2">
      <t>トウホク</t>
    </rPh>
    <rPh sb="2" eb="4">
      <t>ケンセツ</t>
    </rPh>
    <rPh sb="4" eb="5">
      <t>ク</t>
    </rPh>
    <rPh sb="5" eb="6">
      <t>タイ</t>
    </rPh>
    <rPh sb="6" eb="9">
      <t>コウギョウカイ</t>
    </rPh>
    <phoneticPr fontId="2"/>
  </si>
  <si>
    <t>東京建設軀体工業協同組合</t>
    <rPh sb="0" eb="2">
      <t>トウキョウ</t>
    </rPh>
    <rPh sb="2" eb="4">
      <t>ケンセツ</t>
    </rPh>
    <rPh sb="4" eb="5">
      <t>ク</t>
    </rPh>
    <rPh sb="5" eb="6">
      <t>タイ</t>
    </rPh>
    <rPh sb="6" eb="8">
      <t>コウギョウ</t>
    </rPh>
    <rPh sb="8" eb="10">
      <t>キョウドウ</t>
    </rPh>
    <rPh sb="10" eb="12">
      <t>クミアイ</t>
    </rPh>
    <phoneticPr fontId="2"/>
  </si>
  <si>
    <t>近畿建設軀体工業協同組合</t>
    <rPh sb="0" eb="2">
      <t>キンキ</t>
    </rPh>
    <rPh sb="2" eb="4">
      <t>ケンセツ</t>
    </rPh>
    <rPh sb="4" eb="5">
      <t>ク</t>
    </rPh>
    <rPh sb="5" eb="6">
      <t>タイ</t>
    </rPh>
    <rPh sb="6" eb="8">
      <t>コウギョウ</t>
    </rPh>
    <rPh sb="8" eb="10">
      <t>キョウドウ</t>
    </rPh>
    <rPh sb="10" eb="12">
      <t>クミアイ</t>
    </rPh>
    <phoneticPr fontId="2"/>
  </si>
  <si>
    <t>中国建設軀体工業連合会</t>
    <rPh sb="0" eb="2">
      <t>チュウゴク</t>
    </rPh>
    <rPh sb="2" eb="4">
      <t>ケンセツ</t>
    </rPh>
    <rPh sb="4" eb="5">
      <t>ク</t>
    </rPh>
    <rPh sb="5" eb="6">
      <t>タイ</t>
    </rPh>
    <rPh sb="6" eb="8">
      <t>コウギョウ</t>
    </rPh>
    <rPh sb="8" eb="11">
      <t>レンゴウカイ</t>
    </rPh>
    <phoneticPr fontId="2"/>
  </si>
  <si>
    <t>九州建設軀体工事業団体連合会</t>
    <rPh sb="0" eb="2">
      <t>キュウシュウ</t>
    </rPh>
    <rPh sb="2" eb="4">
      <t>ケンセツ</t>
    </rPh>
    <rPh sb="4" eb="5">
      <t>ク</t>
    </rPh>
    <rPh sb="5" eb="6">
      <t>タイ</t>
    </rPh>
    <rPh sb="6" eb="9">
      <t>コウジギョウ</t>
    </rPh>
    <rPh sb="9" eb="11">
      <t>ダンタイ</t>
    </rPh>
    <rPh sb="11" eb="14">
      <t>レンゴウカイ</t>
    </rPh>
    <phoneticPr fontId="2"/>
  </si>
  <si>
    <t>「会員」の場合は、所属団体を選択してください。</t>
    <rPh sb="1" eb="3">
      <t>カイイン</t>
    </rPh>
    <rPh sb="5" eb="7">
      <t>バアイ</t>
    </rPh>
    <rPh sb="9" eb="11">
      <t>ショゾク</t>
    </rPh>
    <rPh sb="11" eb="13">
      <t>ダンタイ</t>
    </rPh>
    <rPh sb="14" eb="16">
      <t>センタク</t>
    </rPh>
    <phoneticPr fontId="4"/>
  </si>
  <si>
    <t>所属団体</t>
    <rPh sb="0" eb="2">
      <t>ショゾク</t>
    </rPh>
    <rPh sb="2" eb="4">
      <t>ダンタイ</t>
    </rPh>
    <phoneticPr fontId="4"/>
  </si>
  <si>
    <t>会員・非会員区分を選択してください。</t>
    <rPh sb="0" eb="2">
      <t>カイイン</t>
    </rPh>
    <phoneticPr fontId="4"/>
  </si>
  <si>
    <r>
      <rPr>
        <b/>
        <sz val="9"/>
        <color theme="1"/>
        <rFont val="ＭＳ Ｐゴシック"/>
        <family val="3"/>
        <charset val="128"/>
      </rPr>
      <t>日本軀体構成団体の</t>
    </r>
    <r>
      <rPr>
        <b/>
        <sz val="12"/>
        <color theme="1"/>
        <rFont val="ＭＳ Ｐゴシック"/>
        <family val="3"/>
        <charset val="128"/>
      </rPr>
      <t xml:space="preserve">
会員有無（所属団体）</t>
    </r>
    <rPh sb="0" eb="2">
      <t>ニホン</t>
    </rPh>
    <rPh sb="2" eb="4">
      <t>クタイ</t>
    </rPh>
    <rPh sb="4" eb="6">
      <t>コウセイ</t>
    </rPh>
    <rPh sb="6" eb="8">
      <t>ダンタイ</t>
    </rPh>
    <rPh sb="10" eb="12">
      <t>カイイン</t>
    </rPh>
    <rPh sb="12" eb="14">
      <t>ウム</t>
    </rPh>
    <rPh sb="15" eb="17">
      <t>ショゾク</t>
    </rPh>
    <rPh sb="17" eb="19">
      <t>ダンタイ</t>
    </rPh>
    <phoneticPr fontId="4"/>
  </si>
  <si>
    <t>決算月</t>
    <rPh sb="0" eb="2">
      <t>ケッサン</t>
    </rPh>
    <rPh sb="2" eb="3">
      <t>ツキ</t>
    </rPh>
    <phoneticPr fontId="4"/>
  </si>
  <si>
    <t>決算月</t>
    <rPh sb="0" eb="2">
      <t>ケッサン</t>
    </rPh>
    <rPh sb="2" eb="3">
      <t>ツキ</t>
    </rPh>
    <phoneticPr fontId="4"/>
  </si>
  <si>
    <t>直近年度の決算月を選択</t>
    <rPh sb="0" eb="2">
      <t>チョッキン</t>
    </rPh>
    <rPh sb="2" eb="4">
      <t>ネンド</t>
    </rPh>
    <rPh sb="5" eb="7">
      <t>ケッサン</t>
    </rPh>
    <rPh sb="7" eb="8">
      <t>ツキ</t>
    </rPh>
    <rPh sb="9" eb="11">
      <t>センタク</t>
    </rPh>
    <phoneticPr fontId="4"/>
  </si>
  <si>
    <r>
      <t xml:space="preserve">会員・非会員区分
</t>
    </r>
    <r>
      <rPr>
        <sz val="9"/>
        <color theme="1"/>
        <rFont val="ＭＳ Ｐゴシック"/>
        <family val="3"/>
        <charset val="128"/>
      </rPr>
      <t>※会員の場合は所属団体を選択</t>
    </r>
    <rPh sb="0" eb="2">
      <t>カイイン</t>
    </rPh>
    <rPh sb="3" eb="4">
      <t>ヒ</t>
    </rPh>
    <rPh sb="4" eb="6">
      <t>カイイン</t>
    </rPh>
    <rPh sb="6" eb="8">
      <t>クブン</t>
    </rPh>
    <rPh sb="10" eb="12">
      <t>カイイン</t>
    </rPh>
    <rPh sb="13" eb="15">
      <t>バアイ</t>
    </rPh>
    <rPh sb="16" eb="18">
      <t>ショゾク</t>
    </rPh>
    <rPh sb="18" eb="20">
      <t>ダンタイ</t>
    </rPh>
    <rPh sb="21" eb="23">
      <t>センタク</t>
    </rPh>
    <phoneticPr fontId="4"/>
  </si>
  <si>
    <t>東京都</t>
  </si>
  <si>
    <t>東京都</t>
    <rPh sb="0" eb="3">
      <t>トウキョウト</t>
    </rPh>
    <phoneticPr fontId="4"/>
  </si>
  <si>
    <t>03</t>
    <phoneticPr fontId="4"/>
  </si>
  <si>
    <t>1111</t>
    <phoneticPr fontId="4"/>
  </si>
  <si>
    <t>2222</t>
    <phoneticPr fontId="4"/>
  </si>
  <si>
    <t>info</t>
    <phoneticPr fontId="4"/>
  </si>
  <si>
    <t>tokyokensetsu.co.jp</t>
    <phoneticPr fontId="4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</si>
  <si>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</si>
  <si>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</si>
  <si>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</si>
  <si>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</si>
  <si>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</si>
  <si>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</si>
  <si>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</si>
  <si>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</si>
  <si>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</si>
  <si>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</si>
  <si>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</si>
  <si>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</si>
  <si>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</si>
  <si>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</si>
  <si>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</si>
  <si>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</si>
  <si>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</si>
  <si>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</si>
  <si>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</si>
  <si>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</si>
  <si>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</si>
  <si>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</si>
  <si>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</si>
  <si>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</si>
  <si>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</si>
  <si>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</si>
  <si>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</si>
  <si>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</si>
  <si>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</si>
  <si>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</si>
  <si>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</si>
  <si>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</si>
  <si>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</si>
  <si>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</si>
  <si>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</si>
  <si>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</si>
  <si>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</si>
  <si>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</si>
  <si>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</si>
  <si>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</si>
  <si>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</si>
  <si>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</si>
  <si>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</si>
  <si>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</si>
  <si>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</si>
  <si>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</si>
  <si>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都道府県名</t>
    <rPh sb="0" eb="4">
      <t>トドウフケン</t>
    </rPh>
    <rPh sb="4" eb="5">
      <t>メイ</t>
    </rPh>
    <phoneticPr fontId="4"/>
  </si>
  <si>
    <t>代表取締役社長</t>
    <rPh sb="0" eb="2">
      <t>ダイヒョウ</t>
    </rPh>
    <rPh sb="2" eb="5">
      <t>トリシマリヤク</t>
    </rPh>
    <rPh sb="5" eb="7">
      <t>シャチョウ</t>
    </rPh>
    <phoneticPr fontId="4"/>
  </si>
  <si>
    <t>鹿島建設(株)</t>
    <rPh sb="0" eb="2">
      <t>カジマ</t>
    </rPh>
    <rPh sb="2" eb="4">
      <t>ケンセツ</t>
    </rPh>
    <rPh sb="5" eb="6">
      <t>カブ</t>
    </rPh>
    <phoneticPr fontId="4"/>
  </si>
  <si>
    <t>会社所在地</t>
    <rPh sb="0" eb="2">
      <t>カイシャ</t>
    </rPh>
    <rPh sb="2" eb="5">
      <t>ショザイチ</t>
    </rPh>
    <phoneticPr fontId="4"/>
  </si>
  <si>
    <t>代表者役職・氏名</t>
    <rPh sb="0" eb="3">
      <t>ダイヒョウシャ</t>
    </rPh>
    <rPh sb="3" eb="5">
      <t>ヤクショク</t>
    </rPh>
    <rPh sb="6" eb="8">
      <t>シメイ</t>
    </rPh>
    <phoneticPr fontId="4"/>
  </si>
  <si>
    <t>役職</t>
    <rPh sb="0" eb="2">
      <t>ヤクショク</t>
    </rPh>
    <phoneticPr fontId="4"/>
  </si>
  <si>
    <t>氏名</t>
    <rPh sb="0" eb="2">
      <t>シメイ</t>
    </rPh>
    <phoneticPr fontId="4"/>
  </si>
  <si>
    <t>鈴木　一朗</t>
    <rPh sb="0" eb="2">
      <t>スズキ</t>
    </rPh>
    <rPh sb="3" eb="5">
      <t>イチロウ</t>
    </rPh>
    <phoneticPr fontId="4"/>
  </si>
  <si>
    <t>山本　花子</t>
    <rPh sb="0" eb="2">
      <t>ヤマモト</t>
    </rPh>
    <rPh sb="3" eb="5">
      <t>ハナコ</t>
    </rPh>
    <phoneticPr fontId="4"/>
  </si>
  <si>
    <t>直近年度の決算月をプルダウンから選択してください</t>
    <rPh sb="0" eb="2">
      <t>チョッキン</t>
    </rPh>
    <rPh sb="2" eb="4">
      <t>ネンド</t>
    </rPh>
    <rPh sb="5" eb="7">
      <t>ケッサン</t>
    </rPh>
    <rPh sb="7" eb="8">
      <t>ツキ</t>
    </rPh>
    <rPh sb="16" eb="18">
      <t>センタク</t>
    </rPh>
    <phoneticPr fontId="4"/>
  </si>
  <si>
    <t>CCUSの事業者ID（4桁-4桁-4桁）を入力してください</t>
    <rPh sb="5" eb="8">
      <t>ジギョウシャ</t>
    </rPh>
    <rPh sb="12" eb="13">
      <t>ケタ</t>
    </rPh>
    <rPh sb="15" eb="16">
      <t>ケタ</t>
    </rPh>
    <rPh sb="18" eb="19">
      <t>ケタ</t>
    </rPh>
    <rPh sb="21" eb="23">
      <t>ニュウリョク</t>
    </rPh>
    <phoneticPr fontId="4"/>
  </si>
  <si>
    <r>
      <t>　会員とは、日本軀体の次の8つの構成団体のいずれかの会員</t>
    </r>
    <r>
      <rPr>
        <sz val="10"/>
        <color theme="1"/>
        <rFont val="ＭＳ Ｐゴシック"/>
        <family val="3"/>
        <charset val="128"/>
      </rPr>
      <t>(賛助・特定会員を含む)</t>
    </r>
    <r>
      <rPr>
        <sz val="12"/>
        <color theme="1"/>
        <rFont val="ＭＳ Ｐゴシック"/>
        <family val="3"/>
        <charset val="128"/>
      </rPr>
      <t>を指します。</t>
    </r>
    <rPh sb="1" eb="3">
      <t>カイイン</t>
    </rPh>
    <rPh sb="6" eb="8">
      <t>ニホン</t>
    </rPh>
    <rPh sb="8" eb="10">
      <t>クタイ</t>
    </rPh>
    <rPh sb="11" eb="12">
      <t>ツギ</t>
    </rPh>
    <rPh sb="16" eb="18">
      <t>コウセイ</t>
    </rPh>
    <rPh sb="18" eb="20">
      <t>ダンタイ</t>
    </rPh>
    <rPh sb="26" eb="28">
      <t>カイイン</t>
    </rPh>
    <rPh sb="29" eb="31">
      <t>サンジョ</t>
    </rPh>
    <rPh sb="32" eb="34">
      <t>トクテイ</t>
    </rPh>
    <rPh sb="34" eb="36">
      <t>カイイン</t>
    </rPh>
    <rPh sb="37" eb="38">
      <t>フク</t>
    </rPh>
    <rPh sb="41" eb="42">
      <t>サ</t>
    </rPh>
    <phoneticPr fontId="4"/>
  </si>
  <si>
    <t>　いずれにも所属していない場合は、「非会員」を選択してください。</t>
    <rPh sb="6" eb="8">
      <t>ショゾク</t>
    </rPh>
    <rPh sb="13" eb="15">
      <t>バアイ</t>
    </rPh>
    <rPh sb="18" eb="19">
      <t>ヒ</t>
    </rPh>
    <rPh sb="19" eb="21">
      <t>カイイン</t>
    </rPh>
    <rPh sb="23" eb="25">
      <t>センタク</t>
    </rPh>
    <phoneticPr fontId="4"/>
  </si>
  <si>
    <t>あり</t>
  </si>
  <si>
    <t>%</t>
    <phoneticPr fontId="4"/>
  </si>
  <si>
    <t>依存ありの場合、その依存度</t>
    <rPh sb="0" eb="2">
      <t>イゾン</t>
    </rPh>
    <rPh sb="5" eb="7">
      <t>バアイ</t>
    </rPh>
    <rPh sb="10" eb="13">
      <t>イゾンド</t>
    </rPh>
    <phoneticPr fontId="4"/>
  </si>
  <si>
    <t>「あり」「なし」いずれか選択
ありは依存度を[%]で入力</t>
    <rPh sb="18" eb="21">
      <t>イゾンド</t>
    </rPh>
    <rPh sb="26" eb="28">
      <t>ニュウリョク</t>
    </rPh>
    <phoneticPr fontId="4"/>
  </si>
  <si>
    <t>㈱を含めて入力
(4企業まで)</t>
    <rPh sb="2" eb="3">
      <t>フク</t>
    </rPh>
    <rPh sb="5" eb="7">
      <t>ニュウリョク</t>
    </rPh>
    <rPh sb="10" eb="12">
      <t>キギョウ</t>
    </rPh>
    <phoneticPr fontId="4"/>
  </si>
  <si>
    <t>大成建設（株）</t>
    <rPh sb="0" eb="2">
      <t>タイセイ</t>
    </rPh>
    <rPh sb="2" eb="4">
      <t>ケンセツ</t>
    </rPh>
    <rPh sb="5" eb="6">
      <t>カブ</t>
    </rPh>
    <phoneticPr fontId="4"/>
  </si>
  <si>
    <t>直近の決算年度の実績
単位：万円</t>
    <rPh sb="0" eb="2">
      <t>チョッキン</t>
    </rPh>
    <rPh sb="3" eb="5">
      <t>ケッサン</t>
    </rPh>
    <rPh sb="5" eb="7">
      <t>ネンド</t>
    </rPh>
    <rPh sb="8" eb="10">
      <t>ジッセキ</t>
    </rPh>
    <rPh sb="11" eb="13">
      <t>タンイ</t>
    </rPh>
    <rPh sb="14" eb="16">
      <t>マンエン</t>
    </rPh>
    <phoneticPr fontId="4"/>
  </si>
  <si>
    <t>フリガナ</t>
    <phoneticPr fontId="4"/>
  </si>
  <si>
    <t>確認メッセージ</t>
    <rPh sb="0" eb="2">
      <t>カクニン</t>
    </rPh>
    <phoneticPr fontId="4"/>
  </si>
  <si>
    <t>CCUSに登録済の技能者数</t>
    <rPh sb="5" eb="7">
      <t>トウロク</t>
    </rPh>
    <rPh sb="7" eb="8">
      <t>スミ</t>
    </rPh>
    <rPh sb="9" eb="12">
      <t>ギノウシャ</t>
    </rPh>
    <rPh sb="12" eb="13">
      <t>スウ</t>
    </rPh>
    <phoneticPr fontId="4"/>
  </si>
  <si>
    <t>-</t>
  </si>
  <si>
    <t>所属団体</t>
  </si>
  <si>
    <t>役職</t>
  </si>
  <si>
    <t>氏名</t>
  </si>
  <si>
    <t>@</t>
  </si>
  <si>
    <t>←翌月1日</t>
    <rPh sb="1" eb="3">
      <t>ヨクゲツ</t>
    </rPh>
    <rPh sb="4" eb="5">
      <t>ニチ</t>
    </rPh>
    <phoneticPr fontId="4"/>
  </si>
  <si>
    <t>従業員数</t>
    <rPh sb="0" eb="4">
      <t>ジュウギョウインスウ</t>
    </rPh>
    <phoneticPr fontId="4"/>
  </si>
  <si>
    <t>うち　とびの人数</t>
    <rPh sb="6" eb="8">
      <t>ニンズウ</t>
    </rPh>
    <phoneticPr fontId="2"/>
  </si>
  <si>
    <t>うち　土工の人数</t>
    <rPh sb="3" eb="5">
      <t>ドコウ</t>
    </rPh>
    <rPh sb="6" eb="8">
      <t>ニンズウ</t>
    </rPh>
    <phoneticPr fontId="2"/>
  </si>
  <si>
    <t>その他(とび・土工以外)</t>
    <rPh sb="2" eb="3">
      <t>タ</t>
    </rPh>
    <rPh sb="7" eb="9">
      <t>ド</t>
    </rPh>
    <rPh sb="9" eb="11">
      <t>イガイ</t>
    </rPh>
    <phoneticPr fontId="2"/>
  </si>
  <si>
    <t>全従業員数</t>
    <rPh sb="0" eb="1">
      <t>ゼン</t>
    </rPh>
    <rPh sb="1" eb="4">
      <t>ジュウギョウイン</t>
    </rPh>
    <rPh sb="4" eb="5">
      <t>スウ</t>
    </rPh>
    <phoneticPr fontId="4"/>
  </si>
  <si>
    <t>協力会社(下請)
への依存度</t>
    <rPh sb="0" eb="2">
      <t>キョウリョク</t>
    </rPh>
    <rPh sb="2" eb="4">
      <t>カイシャ</t>
    </rPh>
    <rPh sb="5" eb="7">
      <t>シタウケ</t>
    </rPh>
    <rPh sb="11" eb="14">
      <t>イゾンド</t>
    </rPh>
    <phoneticPr fontId="2"/>
  </si>
  <si>
    <t>協力会社(下請)への依存有無</t>
    <rPh sb="0" eb="14">
      <t>シタウイゾンウム</t>
    </rPh>
    <phoneticPr fontId="4"/>
  </si>
  <si>
    <t>主要取引先（4企業まで）を入力してください</t>
    <rPh sb="0" eb="2">
      <t>シュヨウ</t>
    </rPh>
    <rPh sb="2" eb="4">
      <t>トリヒキ</t>
    </rPh>
    <rPh sb="4" eb="5">
      <t>サキ</t>
    </rPh>
    <rPh sb="7" eb="9">
      <t>キギョウ</t>
    </rPh>
    <rPh sb="13" eb="15">
      <t>ニュウリョク</t>
    </rPh>
    <phoneticPr fontId="4"/>
  </si>
  <si>
    <t>下請けへの依存の有無を選択してください
（「あり」の場合は、その依存度も入力してください）</t>
    <rPh sb="0" eb="2">
      <t>シタウ</t>
    </rPh>
    <rPh sb="5" eb="7">
      <t>イゾン</t>
    </rPh>
    <rPh sb="8" eb="10">
      <t>ウム</t>
    </rPh>
    <rPh sb="11" eb="13">
      <t>センタク</t>
    </rPh>
    <rPh sb="26" eb="28">
      <t>バアイ</t>
    </rPh>
    <rPh sb="32" eb="35">
      <t>イゾンド</t>
    </rPh>
    <rPh sb="36" eb="38">
      <t>ニュウリョク</t>
    </rPh>
    <phoneticPr fontId="4"/>
  </si>
  <si>
    <t>計算基準日</t>
    <rPh sb="0" eb="2">
      <t>ケイサン</t>
    </rPh>
    <rPh sb="2" eb="5">
      <t>キジュンビ</t>
    </rPh>
    <phoneticPr fontId="4"/>
  </si>
  <si>
    <t>専属協力会社(下請)労働者</t>
    <rPh sb="0" eb="2">
      <t>センゾク</t>
    </rPh>
    <rPh sb="2" eb="4">
      <t>キョウリョク</t>
    </rPh>
    <rPh sb="4" eb="6">
      <t>カイシャ</t>
    </rPh>
    <rPh sb="7" eb="9">
      <t>シタウケ</t>
    </rPh>
    <rPh sb="10" eb="13">
      <t>ロウドウシャ</t>
    </rPh>
    <phoneticPr fontId="2"/>
  </si>
  <si>
    <t>専属協力会社(下請)</t>
    <rPh sb="0" eb="2">
      <t>センゾク</t>
    </rPh>
    <rPh sb="2" eb="4">
      <t>キョウリョク</t>
    </rPh>
    <rPh sb="4" eb="6">
      <t>カイシャ</t>
    </rPh>
    <phoneticPr fontId="2"/>
  </si>
  <si>
    <t>4週8休所の実施状況</t>
    <rPh sb="1" eb="2">
      <t>シュウ</t>
    </rPh>
    <rPh sb="3" eb="5">
      <t>キュウショ</t>
    </rPh>
    <rPh sb="6" eb="8">
      <t>ジッシ</t>
    </rPh>
    <rPh sb="8" eb="10">
      <t>ジョウキョウ</t>
    </rPh>
    <phoneticPr fontId="4"/>
  </si>
  <si>
    <t>プルダウンの中から選択</t>
    <rPh sb="6" eb="7">
      <t>ナカ</t>
    </rPh>
    <rPh sb="9" eb="11">
      <t>センタク</t>
    </rPh>
    <phoneticPr fontId="2"/>
  </si>
  <si>
    <t>4週8休所</t>
    <rPh sb="1" eb="2">
      <t>シュウ</t>
    </rPh>
    <rPh sb="3" eb="5">
      <t>キュウショ</t>
    </rPh>
    <phoneticPr fontId="4"/>
  </si>
  <si>
    <t>実施している</t>
    <rPh sb="0" eb="2">
      <t>ジッシ</t>
    </rPh>
    <phoneticPr fontId="4"/>
  </si>
  <si>
    <t>一部実施している</t>
    <rPh sb="0" eb="2">
      <t>イチブ</t>
    </rPh>
    <rPh sb="2" eb="4">
      <t>ジッシ</t>
    </rPh>
    <phoneticPr fontId="4"/>
  </si>
  <si>
    <t>実施していないが、検討中</t>
    <rPh sb="0" eb="2">
      <t>ジッシ</t>
    </rPh>
    <rPh sb="9" eb="12">
      <t>ケントウチュウ</t>
    </rPh>
    <phoneticPr fontId="4"/>
  </si>
  <si>
    <t>実施していない</t>
    <rPh sb="0" eb="2">
      <t>ジッシ</t>
    </rPh>
    <phoneticPr fontId="4"/>
  </si>
  <si>
    <t>「4週8休所」の実施状況をプルダウンの中から選択してください</t>
    <rPh sb="2" eb="3">
      <t>シュウ</t>
    </rPh>
    <rPh sb="4" eb="6">
      <t>キュウショ</t>
    </rPh>
    <rPh sb="8" eb="10">
      <t>ジッシ</t>
    </rPh>
    <rPh sb="10" eb="12">
      <t>ジョウキョウ</t>
    </rPh>
    <rPh sb="19" eb="20">
      <t>ナカ</t>
    </rPh>
    <rPh sb="22" eb="24">
      <t>センタク</t>
    </rPh>
    <phoneticPr fontId="4"/>
  </si>
  <si>
    <t>←計算基準日を変更する場合(入力例 : 2021/4/1)</t>
    <rPh sb="1" eb="3">
      <t>ケイサン</t>
    </rPh>
    <rPh sb="3" eb="6">
      <t>キジュンビ</t>
    </rPh>
    <rPh sb="7" eb="9">
      <t>ヘンコウ</t>
    </rPh>
    <rPh sb="11" eb="13">
      <t>バアイ</t>
    </rPh>
    <rPh sb="14" eb="16">
      <t>ニュウリョク</t>
    </rPh>
    <rPh sb="16" eb="17">
      <t>レイ</t>
    </rPh>
    <phoneticPr fontId="4"/>
  </si>
  <si>
    <t>基準日</t>
    <rPh sb="0" eb="3">
      <t>キジュンビ</t>
    </rPh>
    <phoneticPr fontId="4"/>
  </si>
  <si>
    <r>
      <t>（注）</t>
    </r>
    <r>
      <rPr>
        <b/>
        <sz val="12"/>
        <color theme="1"/>
        <rFont val="ＭＳ Ｐゴシック"/>
        <family val="3"/>
        <charset val="128"/>
      </rPr>
      <t>No.3の「会員」とは</t>
    </r>
    <rPh sb="1" eb="2">
      <t>チュウ</t>
    </rPh>
    <rPh sb="9" eb="11">
      <t>カイイン</t>
    </rPh>
    <phoneticPr fontId="4"/>
  </si>
  <si>
    <t>CCUS登録済人数が「全従業員数」を上回っています</t>
    <rPh sb="4" eb="6">
      <t>トウロク</t>
    </rPh>
    <rPh sb="6" eb="7">
      <t>スミ</t>
    </rPh>
    <rPh sb="7" eb="9">
      <t>ニンズウ</t>
    </rPh>
    <rPh sb="11" eb="12">
      <t>ゼン</t>
    </rPh>
    <rPh sb="12" eb="15">
      <t>ジュウギョウイン</t>
    </rPh>
    <rPh sb="15" eb="16">
      <t>スウ</t>
    </rPh>
    <rPh sb="18" eb="20">
      <t>ウワマワ</t>
    </rPh>
    <phoneticPr fontId="4"/>
  </si>
  <si>
    <t>技能者以外を含む「全従業員数」を入力してください</t>
    <rPh sb="0" eb="3">
      <t>ギノウシャ</t>
    </rPh>
    <rPh sb="3" eb="5">
      <t>イガイ</t>
    </rPh>
    <rPh sb="6" eb="7">
      <t>フク</t>
    </rPh>
    <rPh sb="9" eb="10">
      <t>ゼン</t>
    </rPh>
    <rPh sb="10" eb="14">
      <t>ジュウギョウインスウ</t>
    </rPh>
    <rPh sb="16" eb="18">
      <t>ニュウリョク</t>
    </rPh>
    <phoneticPr fontId="4"/>
  </si>
  <si>
    <t>フル名称</t>
  </si>
  <si>
    <t>パス名</t>
  </si>
  <si>
    <t>シート名の開始位置</t>
  </si>
  <si>
    <t>ファイル名</t>
  </si>
  <si>
    <t>レベル1～4の合計人数</t>
    <rPh sb="7" eb="9">
      <t>ゴウケイ</t>
    </rPh>
    <rPh sb="9" eb="11">
      <t>ニンズウ</t>
    </rPh>
    <phoneticPr fontId="4"/>
  </si>
  <si>
    <t>（CCUS登録済技能者数）</t>
    <rPh sb="5" eb="8">
      <t>トウロクスミ</t>
    </rPh>
    <rPh sb="8" eb="11">
      <t>ギノウシャ</t>
    </rPh>
    <rPh sb="11" eb="12">
      <t>スウ</t>
    </rPh>
    <phoneticPr fontId="4"/>
  </si>
  <si>
    <t>完工高を「万円単位」で入力してください</t>
    <rPh sb="0" eb="3">
      <t>カンコウダカ</t>
    </rPh>
    <rPh sb="5" eb="7">
      <t>マンエン</t>
    </rPh>
    <rPh sb="7" eb="9">
      <t>タンイ</t>
    </rPh>
    <rPh sb="11" eb="13">
      <t>ニュウリョク</t>
    </rPh>
    <phoneticPr fontId="4"/>
  </si>
  <si>
    <t>とび・土工以外の人数がマイナスとなっていますので、ご確認ください。</t>
    <rPh sb="3" eb="5">
      <t>ドコウ</t>
    </rPh>
    <rPh sb="5" eb="7">
      <t>イガイ</t>
    </rPh>
    <rPh sb="8" eb="10">
      <t>ニンズウ</t>
    </rPh>
    <rPh sb="26" eb="28">
      <t>カクニン</t>
    </rPh>
    <phoneticPr fontId="4"/>
  </si>
  <si>
    <t>所属する構成団体をプルダウンの中から選択してください</t>
    <rPh sb="0" eb="2">
      <t>ショゾク</t>
    </rPh>
    <rPh sb="4" eb="6">
      <t>コウセイ</t>
    </rPh>
    <rPh sb="6" eb="8">
      <t>ダンタイ</t>
    </rPh>
    <rPh sb="15" eb="16">
      <t>ナカ</t>
    </rPh>
    <rPh sb="18" eb="20">
      <t>センタク</t>
    </rPh>
    <phoneticPr fontId="4"/>
  </si>
  <si>
    <t>上記のいずれにも所属していない</t>
    <rPh sb="0" eb="2">
      <t>ジョウキ</t>
    </rPh>
    <rPh sb="8" eb="10">
      <t>ショゾク</t>
    </rPh>
    <phoneticPr fontId="4"/>
  </si>
  <si>
    <t>郵便番号（半角数字）</t>
    <rPh sb="0" eb="2">
      <t>ユウビン</t>
    </rPh>
    <rPh sb="2" eb="4">
      <t>バンゴウ</t>
    </rPh>
    <rPh sb="5" eb="7">
      <t>ハンカク</t>
    </rPh>
    <rPh sb="7" eb="9">
      <t>スウジ</t>
    </rPh>
    <phoneticPr fontId="4"/>
  </si>
  <si>
    <t>電話番号（半角数字）</t>
    <rPh sb="0" eb="2">
      <t>デンワ</t>
    </rPh>
    <rPh sb="2" eb="4">
      <t>バンゴウ</t>
    </rPh>
    <rPh sb="5" eb="7">
      <t>ハンカク</t>
    </rPh>
    <rPh sb="7" eb="9">
      <t>スウジ</t>
    </rPh>
    <phoneticPr fontId="4"/>
  </si>
  <si>
    <t>メールアドレス（半角英数字）</t>
    <rPh sb="8" eb="10">
      <t>ハンカク</t>
    </rPh>
    <rPh sb="10" eb="13">
      <t>エイスウジ</t>
    </rPh>
    <phoneticPr fontId="4"/>
  </si>
  <si>
    <t>市区町村・番地を入力してください（数字は半角）</t>
    <rPh sb="0" eb="4">
      <t>シクチョウソン</t>
    </rPh>
    <rPh sb="5" eb="7">
      <t>バンチ</t>
    </rPh>
    <rPh sb="8" eb="10">
      <t>ニュウリョク</t>
    </rPh>
    <rPh sb="17" eb="19">
      <t>スウジ</t>
    </rPh>
    <rPh sb="20" eb="22">
      <t>ハンカク</t>
    </rPh>
    <phoneticPr fontId="4"/>
  </si>
  <si>
    <t>「依存あり」の場合、その依存度</t>
    <rPh sb="1" eb="3">
      <t>イゾン</t>
    </rPh>
    <rPh sb="7" eb="9">
      <t>バアイ</t>
    </rPh>
    <rPh sb="12" eb="15">
      <t>イゾンド</t>
    </rPh>
    <phoneticPr fontId="4"/>
  </si>
  <si>
    <t>一般社団法人四国建設軀体工事業連合会</t>
    <rPh sb="0" eb="2">
      <t>イッパン</t>
    </rPh>
    <rPh sb="2" eb="4">
      <t>シャダン</t>
    </rPh>
    <rPh sb="4" eb="6">
      <t>ホウジン</t>
    </rPh>
    <rPh sb="6" eb="8">
      <t>シコク</t>
    </rPh>
    <rPh sb="8" eb="10">
      <t>ケンセツ</t>
    </rPh>
    <rPh sb="10" eb="12">
      <t>クタイ</t>
    </rPh>
    <rPh sb="12" eb="15">
      <t>コウジギョウ</t>
    </rPh>
    <rPh sb="15" eb="18">
      <t>レンゴウカイ</t>
    </rPh>
    <phoneticPr fontId="2"/>
  </si>
  <si>
    <t>一般社団法人四国建設軀体工事業連合会</t>
    <rPh sb="0" eb="2">
      <t>イッパン</t>
    </rPh>
    <phoneticPr fontId="2"/>
  </si>
  <si>
    <t>月</t>
    <rPh sb="0" eb="1">
      <t>ツキ</t>
    </rPh>
    <phoneticPr fontId="4"/>
  </si>
  <si>
    <t>郵便番号</t>
    <rPh sb="0" eb="2">
      <t>ユウビン</t>
    </rPh>
    <rPh sb="2" eb="4">
      <t>バンゴウ</t>
    </rPh>
    <phoneticPr fontId="4"/>
  </si>
  <si>
    <t>電話番号</t>
    <rPh sb="0" eb="2">
      <t>デンワ</t>
    </rPh>
    <rPh sb="2" eb="4">
      <t>バンゴウ</t>
    </rPh>
    <phoneticPr fontId="4"/>
  </si>
  <si>
    <t>土工</t>
    <rPh sb="0" eb="2">
      <t>ドコウ</t>
    </rPh>
    <phoneticPr fontId="4"/>
  </si>
  <si>
    <t>資格名</t>
    <rPh sb="0" eb="2">
      <t>シカク</t>
    </rPh>
    <rPh sb="2" eb="3">
      <t>メイ</t>
    </rPh>
    <phoneticPr fontId="4"/>
  </si>
  <si>
    <t>日本軀体構成団体
会員有無</t>
    <rPh sb="0" eb="2">
      <t>ニホン</t>
    </rPh>
    <rPh sb="2" eb="4">
      <t>クタイ</t>
    </rPh>
    <rPh sb="4" eb="6">
      <t>コウセイ</t>
    </rPh>
    <rPh sb="6" eb="8">
      <t>ダンタイ</t>
    </rPh>
    <rPh sb="9" eb="11">
      <t>カイイン</t>
    </rPh>
    <rPh sb="11" eb="13">
      <t>ウム</t>
    </rPh>
    <phoneticPr fontId="4"/>
  </si>
  <si>
    <t>メールアドレス</t>
    <phoneticPr fontId="4"/>
  </si>
  <si>
    <t>西暦</t>
    <rPh sb="0" eb="2">
      <t>セイレキ</t>
    </rPh>
    <phoneticPr fontId="4"/>
  </si>
  <si>
    <t>資本金</t>
    <rPh sb="0" eb="3">
      <t>シホンキン</t>
    </rPh>
    <phoneticPr fontId="4"/>
  </si>
  <si>
    <t>10</t>
    <phoneticPr fontId="4"/>
  </si>
  <si>
    <t>西暦で入力</t>
    <rPh sb="0" eb="2">
      <t>セイレキ</t>
    </rPh>
    <rPh sb="3" eb="5">
      <t>ニュウリョク</t>
    </rPh>
    <phoneticPr fontId="4"/>
  </si>
  <si>
    <t>東京建設　株式会社</t>
    <rPh sb="0" eb="2">
      <t>トウキョウ</t>
    </rPh>
    <rPh sb="2" eb="4">
      <t>ケンセツ</t>
    </rPh>
    <phoneticPr fontId="4"/>
  </si>
  <si>
    <r>
      <t>商号(〇〇建設等)と会社形態(株式会社等)の間は</t>
    </r>
    <r>
      <rPr>
        <b/>
        <sz val="10"/>
        <color rgb="FFFF0000"/>
        <rFont val="ＭＳ Ｐゴシック"/>
        <family val="3"/>
        <charset val="128"/>
      </rPr>
      <t>全角</t>
    </r>
    <r>
      <rPr>
        <sz val="10"/>
        <color rgb="FFFF0000"/>
        <rFont val="ＭＳ Ｐゴシック"/>
        <family val="3"/>
        <charset val="128"/>
      </rPr>
      <t>スペース</t>
    </r>
    <rPh sb="0" eb="2">
      <t>ショウゴウ</t>
    </rPh>
    <rPh sb="5" eb="7">
      <t>ケンセツ</t>
    </rPh>
    <rPh sb="7" eb="8">
      <t>トウ</t>
    </rPh>
    <rPh sb="10" eb="12">
      <t>カイシャ</t>
    </rPh>
    <rPh sb="12" eb="14">
      <t>ケイタイ</t>
    </rPh>
    <rPh sb="15" eb="17">
      <t>カブシキ</t>
    </rPh>
    <rPh sb="17" eb="19">
      <t>カイシャ</t>
    </rPh>
    <rPh sb="19" eb="20">
      <t>トウ</t>
    </rPh>
    <rPh sb="22" eb="23">
      <t>アイダ</t>
    </rPh>
    <rPh sb="24" eb="26">
      <t>ゼンカク</t>
    </rPh>
    <phoneticPr fontId="4"/>
  </si>
  <si>
    <r>
      <t>姓と名の間は</t>
    </r>
    <r>
      <rPr>
        <b/>
        <sz val="10"/>
        <color rgb="FFFF0000"/>
        <rFont val="ＭＳ Ｐゴシック"/>
        <family val="3"/>
        <charset val="128"/>
      </rPr>
      <t>全角</t>
    </r>
    <r>
      <rPr>
        <sz val="10"/>
        <color rgb="FFFF0000"/>
        <rFont val="ＭＳ Ｐゴシック"/>
        <family val="3"/>
        <charset val="128"/>
      </rPr>
      <t>スペース</t>
    </r>
    <rPh sb="0" eb="1">
      <t>セイ</t>
    </rPh>
    <rPh sb="2" eb="3">
      <t>ナ</t>
    </rPh>
    <rPh sb="4" eb="5">
      <t>アイダ</t>
    </rPh>
    <rPh sb="6" eb="8">
      <t>ゼンカク</t>
    </rPh>
    <phoneticPr fontId="4"/>
  </si>
  <si>
    <t>北海道建設躯体工事業協同組合</t>
    <rPh sb="0" eb="3">
      <t>ホッカイドウ</t>
    </rPh>
    <rPh sb="3" eb="5">
      <t>ケンセツ</t>
    </rPh>
    <rPh sb="5" eb="7">
      <t>クタイ</t>
    </rPh>
    <rPh sb="7" eb="10">
      <t>コウジギョウ</t>
    </rPh>
    <rPh sb="10" eb="12">
      <t>キョウドウ</t>
    </rPh>
    <rPh sb="12" eb="14">
      <t>クミアイ</t>
    </rPh>
    <phoneticPr fontId="2"/>
  </si>
  <si>
    <t>１級</t>
    <rPh sb="1" eb="2">
      <t>キュウ</t>
    </rPh>
    <phoneticPr fontId="4"/>
  </si>
  <si>
    <t>２級</t>
    <rPh sb="1" eb="2">
      <t>キュウ</t>
    </rPh>
    <phoneticPr fontId="4"/>
  </si>
  <si>
    <t>建築士</t>
    <rPh sb="0" eb="3">
      <t>ケンチクシ</t>
    </rPh>
    <phoneticPr fontId="4"/>
  </si>
  <si>
    <t>土木施工管理技士</t>
    <phoneticPr fontId="4"/>
  </si>
  <si>
    <t>建築施工管理技士</t>
    <phoneticPr fontId="4"/>
  </si>
  <si>
    <t>とび技能士</t>
    <phoneticPr fontId="4"/>
  </si>
  <si>
    <t>登録鳶・土工基幹技能者</t>
    <rPh sb="0" eb="2">
      <t>トウロク</t>
    </rPh>
    <rPh sb="2" eb="3">
      <t>トビ</t>
    </rPh>
    <rPh sb="4" eb="6">
      <t>ドコウ</t>
    </rPh>
    <rPh sb="6" eb="8">
      <t>キカン</t>
    </rPh>
    <rPh sb="8" eb="11">
      <t>ギノウシャ</t>
    </rPh>
    <phoneticPr fontId="4"/>
  </si>
  <si>
    <t>有資格者</t>
    <rPh sb="0" eb="4">
      <t>ユウシカクシャ</t>
    </rPh>
    <phoneticPr fontId="4"/>
  </si>
  <si>
    <t>右記6つの資格保有者の人数
（ひとりが複数の資格を保有している場合は、それぞれにカウント）</t>
    <rPh sb="0" eb="1">
      <t>ミギ</t>
    </rPh>
    <rPh sb="1" eb="2">
      <t>キ</t>
    </rPh>
    <rPh sb="5" eb="7">
      <t>シカク</t>
    </rPh>
    <rPh sb="7" eb="10">
      <t>ホユウシャ</t>
    </rPh>
    <rPh sb="11" eb="12">
      <t>ニン</t>
    </rPh>
    <rPh sb="12" eb="13">
      <t>スウ</t>
    </rPh>
    <rPh sb="20" eb="22">
      <t>フクスウ</t>
    </rPh>
    <rPh sb="23" eb="25">
      <t>シカク</t>
    </rPh>
    <rPh sb="26" eb="28">
      <t>ホユウ</t>
    </rPh>
    <rPh sb="32" eb="34">
      <t>バアイ</t>
    </rPh>
    <phoneticPr fontId="4"/>
  </si>
  <si>
    <t>日本躯体コンクリート打込み・締固め工</t>
    <rPh sb="0" eb="2">
      <t>ニホン</t>
    </rPh>
    <rPh sb="2" eb="4">
      <t>クタイ</t>
    </rPh>
    <rPh sb="10" eb="12">
      <t>ウチコ</t>
    </rPh>
    <rPh sb="14" eb="16">
      <t>シメカタ</t>
    </rPh>
    <rPh sb="17" eb="18">
      <t>コウ</t>
    </rPh>
    <phoneticPr fontId="4"/>
  </si>
  <si>
    <t>代表者</t>
    <rPh sb="0" eb="3">
      <t>ダイヒョウシャ</t>
    </rPh>
    <phoneticPr fontId="4"/>
  </si>
  <si>
    <t>所在地</t>
    <rPh sb="0" eb="3">
      <t>ショザイチ</t>
    </rPh>
    <phoneticPr fontId="4"/>
  </si>
  <si>
    <t>主要取引先</t>
    <rPh sb="0" eb="2">
      <t>シュヨウ</t>
    </rPh>
    <rPh sb="2" eb="4">
      <t>トリヒキ</t>
    </rPh>
    <rPh sb="4" eb="5">
      <t>サキ</t>
    </rPh>
    <phoneticPr fontId="4"/>
  </si>
  <si>
    <t>CCUS技能者登録状況</t>
    <rPh sb="4" eb="7">
      <t>ギノウシャ</t>
    </rPh>
    <rPh sb="7" eb="9">
      <t>トウロク</t>
    </rPh>
    <rPh sb="9" eb="11">
      <t>ジョウキョウ</t>
    </rPh>
    <phoneticPr fontId="4"/>
  </si>
  <si>
    <t>完工高</t>
    <rPh sb="0" eb="2">
      <t>カンコウ</t>
    </rPh>
    <rPh sb="2" eb="3">
      <t>タカ</t>
    </rPh>
    <phoneticPr fontId="4"/>
  </si>
  <si>
    <t>CCUS技能者登録者数</t>
    <rPh sb="4" eb="7">
      <t>ギノウシャ</t>
    </rPh>
    <rPh sb="7" eb="9">
      <t>トウロク</t>
    </rPh>
    <rPh sb="9" eb="10">
      <t>シャ</t>
    </rPh>
    <rPh sb="10" eb="11">
      <t>スウ</t>
    </rPh>
    <phoneticPr fontId="4"/>
  </si>
  <si>
    <t>従業員数</t>
    <rPh sb="0" eb="3">
      <t>ジュウギョウイン</t>
    </rPh>
    <rPh sb="3" eb="4">
      <t>スウ</t>
    </rPh>
    <phoneticPr fontId="4"/>
  </si>
  <si>
    <t>全従業員数</t>
    <rPh sb="0" eb="1">
      <t>ゼン</t>
    </rPh>
    <rPh sb="1" eb="5">
      <t>ジュウギョウインスウ</t>
    </rPh>
    <phoneticPr fontId="4"/>
  </si>
  <si>
    <t>うち、とびの人数</t>
    <rPh sb="6" eb="8">
      <t>ニンズウ</t>
    </rPh>
    <phoneticPr fontId="4"/>
  </si>
  <si>
    <t>うち、土工の人数</t>
    <rPh sb="3" eb="5">
      <t>ドコウ</t>
    </rPh>
    <rPh sb="6" eb="8">
      <t>ニンズウ</t>
    </rPh>
    <phoneticPr fontId="4"/>
  </si>
  <si>
    <t>その他(とび・土工以外)</t>
    <rPh sb="2" eb="3">
      <t>タ</t>
    </rPh>
    <rPh sb="7" eb="9">
      <t>ドコウ</t>
    </rPh>
    <rPh sb="9" eb="11">
      <t>イガイ</t>
    </rPh>
    <phoneticPr fontId="4"/>
  </si>
  <si>
    <t>協力会社への
依存度</t>
    <rPh sb="0" eb="2">
      <t>キョウリョク</t>
    </rPh>
    <rPh sb="2" eb="4">
      <t>カイシャ</t>
    </rPh>
    <rPh sb="7" eb="10">
      <t>イゾンド</t>
    </rPh>
    <phoneticPr fontId="4"/>
  </si>
  <si>
    <t>有無</t>
    <rPh sb="0" eb="2">
      <t>ウム</t>
    </rPh>
    <phoneticPr fontId="4"/>
  </si>
  <si>
    <t>割合</t>
    <rPh sb="0" eb="2">
      <t>ワリアイ</t>
    </rPh>
    <phoneticPr fontId="4"/>
  </si>
  <si>
    <t>4週8休所の
実施状況</t>
    <rPh sb="1" eb="2">
      <t>シュウ</t>
    </rPh>
    <rPh sb="3" eb="5">
      <t>キュウショ</t>
    </rPh>
    <rPh sb="7" eb="9">
      <t>ジッシ</t>
    </rPh>
    <rPh sb="9" eb="11">
      <t>ジョウキョウ</t>
    </rPh>
    <phoneticPr fontId="4"/>
  </si>
  <si>
    <t>専属
協力会社</t>
    <rPh sb="0" eb="2">
      <t>センゾク</t>
    </rPh>
    <rPh sb="3" eb="5">
      <t>キョウリョク</t>
    </rPh>
    <rPh sb="5" eb="7">
      <t>カイシャ</t>
    </rPh>
    <phoneticPr fontId="4"/>
  </si>
  <si>
    <t>とび土工</t>
    <rPh sb="2" eb="4">
      <t>ドコウ</t>
    </rPh>
    <phoneticPr fontId="4"/>
  </si>
  <si>
    <t>機械土工</t>
    <rPh sb="0" eb="2">
      <t>キカイ</t>
    </rPh>
    <rPh sb="2" eb="4">
      <t>ドコウ</t>
    </rPh>
    <phoneticPr fontId="4"/>
  </si>
  <si>
    <t>設立</t>
    <rPh sb="0" eb="2">
      <t>セツリツ</t>
    </rPh>
    <phoneticPr fontId="4"/>
  </si>
  <si>
    <t>１級</t>
  </si>
  <si>
    <t>２級</t>
    <phoneticPr fontId="4"/>
  </si>
  <si>
    <t>土木施工管理技士</t>
  </si>
  <si>
    <t>建築施工管理技士</t>
  </si>
  <si>
    <t>とび技能士</t>
  </si>
  <si>
    <t>登録鳶・土工基幹技能者</t>
  </si>
  <si>
    <r>
      <t xml:space="preserve">うち、能力評価 </t>
    </r>
    <r>
      <rPr>
        <b/>
        <sz val="11"/>
        <color theme="1"/>
        <rFont val="ＭＳ Ｐゴシック"/>
        <family val="3"/>
        <charset val="128"/>
      </rPr>
      <t xml:space="preserve">レベル４ </t>
    </r>
    <r>
      <rPr>
        <sz val="11"/>
        <color theme="1"/>
        <rFont val="ＭＳ Ｐゴシック"/>
        <family val="3"/>
        <charset val="128"/>
      </rPr>
      <t xml:space="preserve">の人数
</t>
    </r>
    <r>
      <rPr>
        <sz val="9"/>
        <color theme="1"/>
        <rFont val="ＭＳ Ｐゴシック"/>
        <family val="3"/>
        <charset val="128"/>
      </rPr>
      <t>（ゴールドカード保有者数）</t>
    </r>
    <rPh sb="3" eb="5">
      <t>ノウリョク</t>
    </rPh>
    <rPh sb="5" eb="7">
      <t>ヒョウカ</t>
    </rPh>
    <rPh sb="14" eb="16">
      <t>ニンズウ</t>
    </rPh>
    <rPh sb="25" eb="28">
      <t>ホユウシャ</t>
    </rPh>
    <rPh sb="28" eb="29">
      <t>スウ</t>
    </rPh>
    <phoneticPr fontId="4"/>
  </si>
  <si>
    <r>
      <t xml:space="preserve">うち、能力評価 </t>
    </r>
    <r>
      <rPr>
        <b/>
        <sz val="11"/>
        <color theme="1"/>
        <rFont val="ＭＳ Ｐゴシック"/>
        <family val="3"/>
        <charset val="128"/>
      </rPr>
      <t xml:space="preserve">レベル３ </t>
    </r>
    <r>
      <rPr>
        <sz val="11"/>
        <color theme="1"/>
        <rFont val="ＭＳ Ｐゴシック"/>
        <family val="3"/>
        <charset val="128"/>
      </rPr>
      <t xml:space="preserve">の人数
</t>
    </r>
    <r>
      <rPr>
        <sz val="9"/>
        <color theme="1"/>
        <rFont val="ＭＳ Ｐゴシック"/>
        <family val="3"/>
        <charset val="128"/>
      </rPr>
      <t>（シルバーカード保有者数）</t>
    </r>
    <rPh sb="3" eb="5">
      <t>ノウリョク</t>
    </rPh>
    <rPh sb="5" eb="7">
      <t>ヒョウカ</t>
    </rPh>
    <rPh sb="14" eb="16">
      <t>ニンズウ</t>
    </rPh>
    <rPh sb="25" eb="28">
      <t>ホユウシャ</t>
    </rPh>
    <rPh sb="28" eb="29">
      <t>スウ</t>
    </rPh>
    <phoneticPr fontId="4"/>
  </si>
  <si>
    <r>
      <t xml:space="preserve">うち、能力評価 </t>
    </r>
    <r>
      <rPr>
        <b/>
        <sz val="11"/>
        <color theme="1"/>
        <rFont val="ＭＳ Ｐゴシック"/>
        <family val="3"/>
        <charset val="128"/>
      </rPr>
      <t xml:space="preserve">レベル２ </t>
    </r>
    <r>
      <rPr>
        <sz val="11"/>
        <color theme="1"/>
        <rFont val="ＭＳ Ｐゴシック"/>
        <family val="3"/>
        <charset val="128"/>
      </rPr>
      <t xml:space="preserve">の人数
</t>
    </r>
    <r>
      <rPr>
        <sz val="9"/>
        <color theme="1"/>
        <rFont val="ＭＳ Ｐゴシック"/>
        <family val="3"/>
        <charset val="128"/>
      </rPr>
      <t>（ブルーカード保有者数）</t>
    </r>
    <rPh sb="3" eb="5">
      <t>ノウリョク</t>
    </rPh>
    <rPh sb="5" eb="7">
      <t>ヒョウカ</t>
    </rPh>
    <rPh sb="14" eb="16">
      <t>ニンズウ</t>
    </rPh>
    <rPh sb="24" eb="27">
      <t>ホユウシャ</t>
    </rPh>
    <rPh sb="27" eb="28">
      <t>スウ</t>
    </rPh>
    <phoneticPr fontId="4"/>
  </si>
  <si>
    <r>
      <t xml:space="preserve">うち、能力評価 </t>
    </r>
    <r>
      <rPr>
        <b/>
        <sz val="11"/>
        <color theme="1"/>
        <rFont val="ＭＳ Ｐゴシック"/>
        <family val="3"/>
        <charset val="128"/>
      </rPr>
      <t xml:space="preserve">レベル１ </t>
    </r>
    <r>
      <rPr>
        <sz val="11"/>
        <color theme="1"/>
        <rFont val="ＭＳ Ｐゴシック"/>
        <family val="3"/>
        <charset val="128"/>
      </rPr>
      <t xml:space="preserve">の人数
</t>
    </r>
    <r>
      <rPr>
        <sz val="9"/>
        <color theme="1"/>
        <rFont val="ＭＳ Ｐゴシック"/>
        <family val="3"/>
        <charset val="128"/>
      </rPr>
      <t>（ホワイトカード保有者数）</t>
    </r>
    <rPh sb="3" eb="5">
      <t>ノウリョク</t>
    </rPh>
    <rPh sb="5" eb="7">
      <t>ヒョウカ</t>
    </rPh>
    <rPh sb="14" eb="16">
      <t>ニンズウ</t>
    </rPh>
    <rPh sb="25" eb="28">
      <t>ホユウシャ</t>
    </rPh>
    <rPh sb="28" eb="29">
      <t>スウ</t>
    </rPh>
    <phoneticPr fontId="4"/>
  </si>
  <si>
    <t>日本躯体 コンクリート
打込み・締固め工</t>
    <rPh sb="0" eb="2">
      <t>ニホン</t>
    </rPh>
    <rPh sb="2" eb="4">
      <t>クタイ</t>
    </rPh>
    <rPh sb="12" eb="14">
      <t>ウチコ</t>
    </rPh>
    <rPh sb="16" eb="18">
      <t>シメカタ</t>
    </rPh>
    <rPh sb="19" eb="20">
      <t>コウ</t>
    </rPh>
    <phoneticPr fontId="4"/>
  </si>
  <si>
    <t>とび</t>
    <phoneticPr fontId="2"/>
  </si>
  <si>
    <t>確認メッセージ1</t>
    <rPh sb="0" eb="2">
      <t>カクニン</t>
    </rPh>
    <phoneticPr fontId="4"/>
  </si>
  <si>
    <t>確認メッセージ2</t>
    <rPh sb="0" eb="2">
      <t>カクニン</t>
    </rPh>
    <phoneticPr fontId="4"/>
  </si>
  <si>
    <t>エラー1</t>
    <phoneticPr fontId="4"/>
  </si>
  <si>
    <t>エラー2</t>
    <phoneticPr fontId="4"/>
  </si>
  <si>
    <t>会社形態(「株式会社」「有限会社」等)を含む「正式名称」を入力してください。</t>
  </si>
  <si>
    <t>入力有無</t>
    <rPh sb="0" eb="2">
      <t>ニュウリョク</t>
    </rPh>
    <rPh sb="2" eb="4">
      <t>ウム</t>
    </rPh>
    <phoneticPr fontId="4"/>
  </si>
  <si>
    <t>メッセージ
表示有無</t>
    <rPh sb="6" eb="8">
      <t>ヒョウジ</t>
    </rPh>
    <rPh sb="8" eb="10">
      <t>ウム</t>
    </rPh>
    <phoneticPr fontId="4"/>
  </si>
  <si>
    <t>正式名称を「カナ」で入力してください</t>
    <rPh sb="0" eb="2">
      <t>セイシキ</t>
    </rPh>
    <rPh sb="2" eb="4">
      <t>メイショウ</t>
    </rPh>
    <rPh sb="10" eb="12">
      <t>ニュウリョク</t>
    </rPh>
    <phoneticPr fontId="4"/>
  </si>
  <si>
    <t>フリガナ（全角）</t>
    <rPh sb="5" eb="7">
      <t>ゼンカク</t>
    </rPh>
    <phoneticPr fontId="4"/>
  </si>
  <si>
    <t>代表者の「役職」・「氏名」を入力してください</t>
    <rPh sb="0" eb="3">
      <t>ダイヒョウシャ</t>
    </rPh>
    <rPh sb="5" eb="7">
      <t>ヤクショク</t>
    </rPh>
    <rPh sb="10" eb="12">
      <t>シメイ</t>
    </rPh>
    <rPh sb="14" eb="16">
      <t>ニュウリョク</t>
    </rPh>
    <phoneticPr fontId="4"/>
  </si>
  <si>
    <t>資本金を「万円単位」で入力してください</t>
    <rPh sb="0" eb="3">
      <t>シホンキン</t>
    </rPh>
    <rPh sb="5" eb="7">
      <t>マンエン</t>
    </rPh>
    <rPh sb="7" eb="9">
      <t>タンイ</t>
    </rPh>
    <rPh sb="11" eb="13">
      <t>ニュウリョク</t>
    </rPh>
    <phoneticPr fontId="4"/>
  </si>
  <si>
    <r>
      <t>市区町村以下</t>
    </r>
    <r>
      <rPr>
        <sz val="10"/>
        <color rgb="FFFF0000"/>
        <rFont val="ＭＳ Ｐゴシック"/>
        <family val="3"/>
        <charset val="128"/>
      </rPr>
      <t>（数字は半角）</t>
    </r>
    <rPh sb="0" eb="2">
      <t>シク</t>
    </rPh>
    <rPh sb="2" eb="4">
      <t>チョウソン</t>
    </rPh>
    <rPh sb="4" eb="6">
      <t>イカ</t>
    </rPh>
    <rPh sb="7" eb="9">
      <t>スウジ</t>
    </rPh>
    <rPh sb="10" eb="12">
      <t>ハンカク</t>
    </rPh>
    <phoneticPr fontId="4"/>
  </si>
  <si>
    <t>都道府県名をプルダウンから選択してください</t>
    <rPh sb="0" eb="4">
      <t>トドウフケン</t>
    </rPh>
    <rPh sb="4" eb="5">
      <t>メイ</t>
    </rPh>
    <rPh sb="13" eb="15">
      <t>センタク</t>
    </rPh>
    <phoneticPr fontId="4"/>
  </si>
  <si>
    <t>郵便番号を「半角数字」で入力してください</t>
    <rPh sb="0" eb="2">
      <t>ユウビン</t>
    </rPh>
    <rPh sb="2" eb="4">
      <t>バンゴウ</t>
    </rPh>
    <rPh sb="6" eb="8">
      <t>ハンカク</t>
    </rPh>
    <rPh sb="8" eb="10">
      <t>スウジ</t>
    </rPh>
    <rPh sb="12" eb="14">
      <t>ニュウリョク</t>
    </rPh>
    <phoneticPr fontId="4"/>
  </si>
  <si>
    <t>電話番号を市外局番から半角数字で入力してください</t>
    <rPh sb="0" eb="2">
      <t>デンワ</t>
    </rPh>
    <rPh sb="2" eb="4">
      <t>バンゴウ</t>
    </rPh>
    <rPh sb="5" eb="7">
      <t>シガイ</t>
    </rPh>
    <rPh sb="7" eb="9">
      <t>キョクバン</t>
    </rPh>
    <rPh sb="11" eb="13">
      <t>ハンカク</t>
    </rPh>
    <rPh sb="13" eb="15">
      <t>スウジ</t>
    </rPh>
    <rPh sb="16" eb="18">
      <t>ニュウリョク</t>
    </rPh>
    <phoneticPr fontId="4"/>
  </si>
  <si>
    <t>会社代表電話</t>
    <rPh sb="0" eb="2">
      <t>カイシャ</t>
    </rPh>
    <rPh sb="2" eb="4">
      <t>ダイヒョウ</t>
    </rPh>
    <rPh sb="4" eb="6">
      <t>デンワ</t>
    </rPh>
    <phoneticPr fontId="4"/>
  </si>
  <si>
    <t>本調査の連絡先</t>
    <rPh sb="0" eb="1">
      <t>ホン</t>
    </rPh>
    <rPh sb="1" eb="3">
      <t>チョウサ</t>
    </rPh>
    <rPh sb="4" eb="7">
      <t>レンラクサキ</t>
    </rPh>
    <phoneticPr fontId="4"/>
  </si>
  <si>
    <t>ご担当者氏名</t>
    <rPh sb="1" eb="3">
      <t>タントウ</t>
    </rPh>
    <rPh sb="3" eb="4">
      <t>シャ</t>
    </rPh>
    <rPh sb="4" eb="6">
      <t>シメイ</t>
    </rPh>
    <phoneticPr fontId="4"/>
  </si>
  <si>
    <t>メールアドレス</t>
    <phoneticPr fontId="4"/>
  </si>
  <si>
    <t>「レベル1～4」の各人数を入力してください。</t>
    <rPh sb="9" eb="10">
      <t>カク</t>
    </rPh>
    <rPh sb="10" eb="12">
      <t>ニンズウ</t>
    </rPh>
    <rPh sb="13" eb="15">
      <t>ニュウリョク</t>
    </rPh>
    <phoneticPr fontId="4"/>
  </si>
  <si>
    <r>
      <t xml:space="preserve">能力評価 </t>
    </r>
    <r>
      <rPr>
        <b/>
        <sz val="11"/>
        <color theme="1"/>
        <rFont val="ＭＳ Ｐゴシック"/>
        <family val="3"/>
        <charset val="128"/>
      </rPr>
      <t>レベル「1」</t>
    </r>
    <r>
      <rPr>
        <sz val="10"/>
        <color theme="1"/>
        <rFont val="ＭＳ Ｐゴシック"/>
        <family val="3"/>
        <charset val="128"/>
      </rPr>
      <t xml:space="preserve">の人数
</t>
    </r>
    <r>
      <rPr>
        <sz val="9"/>
        <color theme="1"/>
        <rFont val="ＭＳ Ｐゴシック"/>
        <family val="3"/>
        <charset val="128"/>
      </rPr>
      <t>　(ホワイトカード取得者数)</t>
    </r>
    <rPh sb="0" eb="2">
      <t>ノウリョク</t>
    </rPh>
    <rPh sb="2" eb="4">
      <t>ヒョウカ</t>
    </rPh>
    <rPh sb="12" eb="14">
      <t>ニンズウ</t>
    </rPh>
    <phoneticPr fontId="2"/>
  </si>
  <si>
    <r>
      <t xml:space="preserve">能力評価 </t>
    </r>
    <r>
      <rPr>
        <b/>
        <sz val="11"/>
        <color theme="1"/>
        <rFont val="ＭＳ Ｐゴシック"/>
        <family val="3"/>
        <charset val="128"/>
      </rPr>
      <t>レベル「2」</t>
    </r>
    <r>
      <rPr>
        <sz val="10"/>
        <color theme="1"/>
        <rFont val="ＭＳ Ｐゴシック"/>
        <family val="3"/>
        <charset val="128"/>
      </rPr>
      <t xml:space="preserve">の人数
</t>
    </r>
    <r>
      <rPr>
        <sz val="9"/>
        <color theme="1"/>
        <rFont val="ＭＳ Ｐゴシック"/>
        <family val="3"/>
        <charset val="128"/>
      </rPr>
      <t>　(ブルーカード取得者数)</t>
    </r>
    <rPh sb="0" eb="2">
      <t>ノウリョク</t>
    </rPh>
    <rPh sb="2" eb="4">
      <t>ヒョウカ</t>
    </rPh>
    <rPh sb="12" eb="14">
      <t>ニンズウ</t>
    </rPh>
    <phoneticPr fontId="2"/>
  </si>
  <si>
    <r>
      <t xml:space="preserve">能力評価 </t>
    </r>
    <r>
      <rPr>
        <b/>
        <sz val="11"/>
        <color theme="1"/>
        <rFont val="ＭＳ Ｐゴシック"/>
        <family val="3"/>
        <charset val="128"/>
      </rPr>
      <t>レベル「3」</t>
    </r>
    <r>
      <rPr>
        <sz val="10"/>
        <color theme="1"/>
        <rFont val="ＭＳ Ｐゴシック"/>
        <family val="3"/>
        <charset val="128"/>
      </rPr>
      <t xml:space="preserve">の人数
</t>
    </r>
    <r>
      <rPr>
        <sz val="9"/>
        <color theme="1"/>
        <rFont val="ＭＳ Ｐゴシック"/>
        <family val="3"/>
        <charset val="128"/>
      </rPr>
      <t>　(シルバーカード取得者数)</t>
    </r>
    <rPh sb="0" eb="2">
      <t>ノウリョク</t>
    </rPh>
    <rPh sb="2" eb="4">
      <t>ヒョウカ</t>
    </rPh>
    <rPh sb="12" eb="14">
      <t>ニンズウ</t>
    </rPh>
    <phoneticPr fontId="2"/>
  </si>
  <si>
    <r>
      <t xml:space="preserve">能力評価 </t>
    </r>
    <r>
      <rPr>
        <b/>
        <sz val="11"/>
        <color theme="1"/>
        <rFont val="ＭＳ Ｐゴシック"/>
        <family val="3"/>
        <charset val="128"/>
      </rPr>
      <t>レベル「4」</t>
    </r>
    <r>
      <rPr>
        <sz val="10"/>
        <color theme="1"/>
        <rFont val="ＭＳ Ｐゴシック"/>
        <family val="3"/>
        <charset val="128"/>
      </rPr>
      <t xml:space="preserve">の人数
</t>
    </r>
    <r>
      <rPr>
        <sz val="9"/>
        <color theme="1"/>
        <rFont val="ＭＳ Ｐゴシック"/>
        <family val="3"/>
        <charset val="128"/>
      </rPr>
      <t>　(ゴールドカード取得者数)</t>
    </r>
    <rPh sb="0" eb="2">
      <t>ノウリョク</t>
    </rPh>
    <rPh sb="2" eb="4">
      <t>ヒョウカ</t>
    </rPh>
    <rPh sb="12" eb="14">
      <t>ニンズウ</t>
    </rPh>
    <phoneticPr fontId="2"/>
  </si>
  <si>
    <t>ご回答欄</t>
    <rPh sb="1" eb="3">
      <t>カイトウ</t>
    </rPh>
    <rPh sb="3" eb="4">
      <t>ラン</t>
    </rPh>
    <phoneticPr fontId="4"/>
  </si>
  <si>
    <t>全国とび・土工工事業経営実態調査　「調査票」</t>
    <rPh sb="0" eb="2">
      <t>ゼンコク</t>
    </rPh>
    <rPh sb="5" eb="7">
      <t>ドコウ</t>
    </rPh>
    <rPh sb="7" eb="10">
      <t>コウジギョウ</t>
    </rPh>
    <rPh sb="10" eb="12">
      <t>ケイエイ</t>
    </rPh>
    <rPh sb="12" eb="14">
      <t>ジッタイ</t>
    </rPh>
    <rPh sb="14" eb="16">
      <t>チョウサ</t>
    </rPh>
    <rPh sb="18" eb="20">
      <t>チョウサ</t>
    </rPh>
    <rPh sb="20" eb="21">
      <t>ヒョウ</t>
    </rPh>
    <phoneticPr fontId="4"/>
  </si>
  <si>
    <r>
      <t xml:space="preserve">ご担当者名
</t>
    </r>
    <r>
      <rPr>
        <sz val="9"/>
        <color theme="1"/>
        <rFont val="ＭＳ Ｐゴシック"/>
        <family val="3"/>
        <charset val="128"/>
      </rPr>
      <t>姓と名の間は全角スペース</t>
    </r>
    <rPh sb="1" eb="4">
      <t>タントウシャ</t>
    </rPh>
    <rPh sb="4" eb="5">
      <t>メイ</t>
    </rPh>
    <rPh sb="6" eb="7">
      <t>セイ</t>
    </rPh>
    <rPh sb="8" eb="9">
      <t>ナ</t>
    </rPh>
    <rPh sb="10" eb="11">
      <t>アイダ</t>
    </rPh>
    <rPh sb="12" eb="14">
      <t>ゼンカク</t>
    </rPh>
    <phoneticPr fontId="4"/>
  </si>
  <si>
    <t>とび</t>
    <phoneticPr fontId="4"/>
  </si>
  <si>
    <t>専属協力会社の労働者数</t>
    <rPh sb="0" eb="2">
      <t>センゾク</t>
    </rPh>
    <rPh sb="2" eb="4">
      <t>キョウリョク</t>
    </rPh>
    <rPh sb="4" eb="6">
      <t>カイシャ</t>
    </rPh>
    <rPh sb="7" eb="10">
      <t>ロウドウシャ</t>
    </rPh>
    <rPh sb="10" eb="11">
      <t>スウ</t>
    </rPh>
    <phoneticPr fontId="4"/>
  </si>
  <si>
    <t>調査冊子には、原則、以下の内容がそのまま掲載されますので、ご確認をお願いいたします。</t>
    <rPh sb="0" eb="2">
      <t>チョウサ</t>
    </rPh>
    <rPh sb="2" eb="4">
      <t>サッシ</t>
    </rPh>
    <rPh sb="7" eb="9">
      <t>ゲンソク</t>
    </rPh>
    <rPh sb="10" eb="12">
      <t>イカ</t>
    </rPh>
    <rPh sb="13" eb="15">
      <t>ナイヨウ</t>
    </rPh>
    <rPh sb="20" eb="22">
      <t>ケイサイ</t>
    </rPh>
    <rPh sb="30" eb="32">
      <t>カクニン</t>
    </rPh>
    <rPh sb="34" eb="35">
      <t>ネガ</t>
    </rPh>
    <phoneticPr fontId="4"/>
  </si>
  <si>
    <t>半角数字で12桁入力
（下2桁「22」は除く）</t>
    <rPh sb="0" eb="2">
      <t>ハンカク</t>
    </rPh>
    <rPh sb="2" eb="4">
      <t>スウジ</t>
    </rPh>
    <rPh sb="7" eb="8">
      <t>ケタ</t>
    </rPh>
    <rPh sb="8" eb="10">
      <t>ニュウリョク</t>
    </rPh>
    <rPh sb="12" eb="13">
      <t>シモ</t>
    </rPh>
    <rPh sb="14" eb="15">
      <t>ケタ</t>
    </rPh>
    <rPh sb="20" eb="21">
      <t>ノゾ</t>
    </rPh>
    <phoneticPr fontId="4"/>
  </si>
  <si>
    <r>
      <rPr>
        <sz val="9"/>
        <color theme="1"/>
        <rFont val="ＭＳ Ｐゴシック"/>
        <family val="3"/>
        <charset val="128"/>
      </rPr>
      <t>日本躯体</t>
    </r>
    <r>
      <rPr>
        <sz val="11"/>
        <color theme="1"/>
        <rFont val="ＭＳ Ｐゴシック"/>
        <family val="3"/>
        <charset val="128"/>
      </rPr>
      <t>コンクリート打込み・締固め工</t>
    </r>
    <rPh sb="0" eb="2">
      <t>ニホン</t>
    </rPh>
    <rPh sb="2" eb="4">
      <t>クタイ</t>
    </rPh>
    <rPh sb="10" eb="12">
      <t>ウチコ</t>
    </rPh>
    <rPh sb="14" eb="16">
      <t>シメカタ</t>
    </rPh>
    <rPh sb="17" eb="18">
      <t>コウ</t>
    </rPh>
    <phoneticPr fontId="4"/>
  </si>
  <si>
    <t>所属団体</t>
    <rPh sb="0" eb="2">
      <t>ショゾク</t>
    </rPh>
    <rPh sb="2" eb="4">
      <t>ダンタイ</t>
    </rPh>
    <phoneticPr fontId="4"/>
  </si>
  <si>
    <t>代表者役職・
氏名</t>
    <rPh sb="0" eb="3">
      <t>ダイヒョウシャ</t>
    </rPh>
    <rPh sb="3" eb="5">
      <t>ヤクショク</t>
    </rPh>
    <rPh sb="7" eb="9">
      <t>シメイ</t>
    </rPh>
    <phoneticPr fontId="4"/>
  </si>
  <si>
    <t>メールアドレス</t>
  </si>
  <si>
    <t>建築士_1級</t>
    <rPh sb="0" eb="3">
      <t>ケンチクシ</t>
    </rPh>
    <rPh sb="5" eb="6">
      <t>キュウ</t>
    </rPh>
    <phoneticPr fontId="4"/>
  </si>
  <si>
    <t>建築士_2級</t>
    <rPh sb="0" eb="3">
      <t>ケンチクシ</t>
    </rPh>
    <rPh sb="5" eb="6">
      <t>キュウ</t>
    </rPh>
    <phoneticPr fontId="4"/>
  </si>
  <si>
    <t>土木施工管理技士_1級</t>
    <rPh sb="10" eb="11">
      <t>キュウ</t>
    </rPh>
    <phoneticPr fontId="4"/>
  </si>
  <si>
    <t>土木施工管理技士_2級</t>
    <rPh sb="10" eb="11">
      <t>キュウ</t>
    </rPh>
    <phoneticPr fontId="4"/>
  </si>
  <si>
    <t>建築施工管理技士_1級</t>
    <rPh sb="10" eb="11">
      <t>キュウ</t>
    </rPh>
    <phoneticPr fontId="4"/>
  </si>
  <si>
    <t>建築施工管理技士_2級</t>
    <rPh sb="10" eb="11">
      <t>キュウ</t>
    </rPh>
    <phoneticPr fontId="4"/>
  </si>
  <si>
    <t>とび技能士_1級</t>
    <rPh sb="7" eb="8">
      <t>キュウ</t>
    </rPh>
    <phoneticPr fontId="4"/>
  </si>
  <si>
    <t>とび技能士_2級</t>
    <rPh sb="7" eb="8">
      <t>キュウ</t>
    </rPh>
    <phoneticPr fontId="4"/>
  </si>
  <si>
    <t>コンクリート打込み・締固め工_1級</t>
    <rPh sb="6" eb="8">
      <t>ウチコ</t>
    </rPh>
    <rPh sb="10" eb="12">
      <t>シメカタ</t>
    </rPh>
    <rPh sb="13" eb="14">
      <t>コウ</t>
    </rPh>
    <rPh sb="16" eb="17">
      <t>キュウ</t>
    </rPh>
    <phoneticPr fontId="4"/>
  </si>
  <si>
    <t>コンクリート打込み・締固め工_2級</t>
    <rPh sb="6" eb="8">
      <t>ウチコ</t>
    </rPh>
    <rPh sb="10" eb="12">
      <t>シメカタ</t>
    </rPh>
    <rPh sb="13" eb="14">
      <t>コウ</t>
    </rPh>
    <rPh sb="16" eb="17">
      <t>キュウ</t>
    </rPh>
    <phoneticPr fontId="4"/>
  </si>
  <si>
    <t>専属協力会社
(下請)労働者</t>
    <rPh sb="0" eb="2">
      <t>センゾク</t>
    </rPh>
    <rPh sb="2" eb="4">
      <t>キョウリョク</t>
    </rPh>
    <rPh sb="4" eb="6">
      <t>カイシャ</t>
    </rPh>
    <rPh sb="8" eb="10">
      <t>シタウケ</t>
    </rPh>
    <rPh sb="11" eb="14">
      <t>ロウドウシャ</t>
    </rPh>
    <phoneticPr fontId="2"/>
  </si>
  <si>
    <t>会社設立年月</t>
    <rPh sb="0" eb="2">
      <t>カイシャ</t>
    </rPh>
    <rPh sb="2" eb="4">
      <t>セツリツ</t>
    </rPh>
    <rPh sb="4" eb="5">
      <t>ネン</t>
    </rPh>
    <rPh sb="5" eb="6">
      <t>ガツ</t>
    </rPh>
    <phoneticPr fontId="4"/>
  </si>
  <si>
    <t>会社の「設立年月」を西暦で入力してください</t>
    <rPh sb="4" eb="6">
      <t>セツリツ</t>
    </rPh>
    <rPh sb="6" eb="8">
      <t>ネンゲツ</t>
    </rPh>
    <rPh sb="10" eb="12">
      <t>セイレキ</t>
    </rPh>
    <rPh sb="13" eb="15">
      <t>ニュウリョク</t>
    </rPh>
    <phoneticPr fontId="4"/>
  </si>
  <si>
    <t>1955</t>
    <phoneticPr fontId="4"/>
  </si>
  <si>
    <t xml:space="preserve">豊島区東豊島町1-2-30  東豊島パークビル5階  </t>
    <rPh sb="0" eb="2">
      <t>トシマ</t>
    </rPh>
    <rPh sb="2" eb="3">
      <t>ク</t>
    </rPh>
    <rPh sb="3" eb="4">
      <t>ヒガシ</t>
    </rPh>
    <rPh sb="4" eb="6">
      <t>トシマ</t>
    </rPh>
    <rPh sb="6" eb="7">
      <t>マチ</t>
    </rPh>
    <rPh sb="7" eb="8">
      <t>ノマチ</t>
    </rPh>
    <rPh sb="15" eb="16">
      <t>ヒガシ</t>
    </rPh>
    <rPh sb="16" eb="18">
      <t>トシマ</t>
    </rPh>
    <rPh sb="24" eb="25">
      <t>カイ</t>
    </rPh>
    <phoneticPr fontId="4"/>
  </si>
  <si>
    <t>会社設立年月</t>
    <rPh sb="0" eb="2">
      <t>カイシャ</t>
    </rPh>
    <rPh sb="2" eb="4">
      <t>セツリツ</t>
    </rPh>
    <rPh sb="4" eb="5">
      <t>ネン</t>
    </rPh>
    <phoneticPr fontId="4"/>
  </si>
  <si>
    <t>大文字変換処理</t>
    <rPh sb="0" eb="3">
      <t>オオモジ</t>
    </rPh>
    <rPh sb="3" eb="5">
      <t>ヘンカン</t>
    </rPh>
    <rPh sb="5" eb="7">
      <t>ショリ</t>
    </rPh>
    <phoneticPr fontId="4"/>
  </si>
  <si>
    <t>ID</t>
    <phoneticPr fontId="4"/>
  </si>
  <si>
    <t>会員有無</t>
    <rPh sb="2" eb="4">
      <t>ウム</t>
    </rPh>
    <phoneticPr fontId="4"/>
  </si>
  <si>
    <t>氏名</t>
    <rPh sb="0" eb="2">
      <t>シメイ</t>
    </rPh>
    <phoneticPr fontId="4"/>
  </si>
  <si>
    <t>代表者役職</t>
    <rPh sb="0" eb="3">
      <t>ダイヒョウシャ</t>
    </rPh>
    <rPh sb="3" eb="5">
      <t>ヤクショク</t>
    </rPh>
    <phoneticPr fontId="4"/>
  </si>
  <si>
    <t>正式社名</t>
    <rPh sb="0" eb="2">
      <t>セイシキ</t>
    </rPh>
    <rPh sb="2" eb="4">
      <t>シャメイ</t>
    </rPh>
    <phoneticPr fontId="4"/>
  </si>
  <si>
    <t>市区町村以下（変換なし）</t>
    <rPh sb="0" eb="2">
      <t>シク</t>
    </rPh>
    <rPh sb="2" eb="4">
      <t>チョウソン</t>
    </rPh>
    <rPh sb="4" eb="6">
      <t>イカ</t>
    </rPh>
    <rPh sb="7" eb="9">
      <t>ヘンカン</t>
    </rPh>
    <phoneticPr fontId="4"/>
  </si>
  <si>
    <t>設立年月</t>
    <rPh sb="0" eb="2">
      <t>セツリツ</t>
    </rPh>
    <rPh sb="2" eb="4">
      <t>ネンゲツ</t>
    </rPh>
    <phoneticPr fontId="4"/>
  </si>
  <si>
    <t>万円単位完工高</t>
    <rPh sb="0" eb="2">
      <t>マンエン</t>
    </rPh>
    <rPh sb="2" eb="4">
      <t>タンイ</t>
    </rPh>
    <rPh sb="4" eb="7">
      <t>カンコウダカ</t>
    </rPh>
    <phoneticPr fontId="4"/>
  </si>
  <si>
    <t>「あり」「なし」</t>
    <phoneticPr fontId="4"/>
  </si>
  <si>
    <t>依存度%</t>
    <rPh sb="0" eb="3">
      <t>イゾンド</t>
    </rPh>
    <phoneticPr fontId="4"/>
  </si>
  <si>
    <t>ご担当者の氏名</t>
    <rPh sb="1" eb="3">
      <t>タントウ</t>
    </rPh>
    <rPh sb="3" eb="4">
      <t>シャ</t>
    </rPh>
    <rPh sb="5" eb="7">
      <t>シメイ</t>
    </rPh>
    <phoneticPr fontId="4"/>
  </si>
  <si>
    <t>ファイル名</t>
    <rPh sb="4" eb="5">
      <t>メイ</t>
    </rPh>
    <phoneticPr fontId="4"/>
  </si>
  <si>
    <t>シート名の開始位置</t>
    <rPh sb="3" eb="4">
      <t>メイ</t>
    </rPh>
    <rPh sb="5" eb="7">
      <t>カイシ</t>
    </rPh>
    <rPh sb="7" eb="9">
      <t>イチ</t>
    </rPh>
    <phoneticPr fontId="4"/>
  </si>
  <si>
    <t>パス名</t>
    <rPh sb="2" eb="3">
      <t>メイ</t>
    </rPh>
    <phoneticPr fontId="4"/>
  </si>
  <si>
    <t>フル名称</t>
    <rPh sb="2" eb="4">
      <t>メイショウ</t>
    </rPh>
    <phoneticPr fontId="4"/>
  </si>
  <si>
    <t>時刻</t>
    <rPh sb="0" eb="2">
      <t>ジコク</t>
    </rPh>
    <phoneticPr fontId="4"/>
  </si>
  <si>
    <t>★</t>
    <phoneticPr fontId="4"/>
  </si>
  <si>
    <t>確認メッセージ</t>
    <rPh sb="0" eb="2">
      <t>カクニン</t>
    </rPh>
    <phoneticPr fontId="4"/>
  </si>
  <si>
    <t>表示数</t>
    <rPh sb="0" eb="2">
      <t>ヒョウジ</t>
    </rPh>
    <rPh sb="2" eb="3">
      <t>スウ</t>
    </rPh>
    <phoneticPr fontId="4"/>
  </si>
  <si>
    <t>1-2</t>
    <phoneticPr fontId="4"/>
  </si>
  <si>
    <t>3-2</t>
    <phoneticPr fontId="4"/>
  </si>
  <si>
    <t>4-2</t>
    <phoneticPr fontId="4"/>
  </si>
  <si>
    <t>5-2</t>
    <phoneticPr fontId="4"/>
  </si>
  <si>
    <t>5-3</t>
    <phoneticPr fontId="4"/>
  </si>
  <si>
    <t>10-2</t>
    <phoneticPr fontId="4"/>
  </si>
  <si>
    <t>10-3</t>
    <phoneticPr fontId="4"/>
  </si>
  <si>
    <t>12-2</t>
    <phoneticPr fontId="4"/>
  </si>
  <si>
    <t>12-3</t>
  </si>
  <si>
    <t>12-4</t>
  </si>
  <si>
    <t>13-2</t>
    <phoneticPr fontId="4"/>
  </si>
  <si>
    <t>13-3</t>
  </si>
  <si>
    <t>13-4</t>
  </si>
  <si>
    <t>13-5</t>
  </si>
  <si>
    <t>13-6</t>
  </si>
  <si>
    <t>13-7</t>
  </si>
  <si>
    <t>13-8</t>
  </si>
  <si>
    <t>13-9</t>
  </si>
  <si>
    <t>13-10</t>
  </si>
  <si>
    <t>13-11</t>
  </si>
  <si>
    <t>14-2</t>
  </si>
  <si>
    <t>14-3</t>
  </si>
  <si>
    <t>14-4</t>
  </si>
  <si>
    <t>15-2</t>
    <phoneticPr fontId="4"/>
  </si>
  <si>
    <t>15-3</t>
  </si>
  <si>
    <t>15-4</t>
  </si>
  <si>
    <t>16-2</t>
    <phoneticPr fontId="4"/>
  </si>
  <si>
    <t>17-2</t>
    <phoneticPr fontId="4"/>
  </si>
  <si>
    <t>17-3</t>
  </si>
  <si>
    <t>17-4</t>
  </si>
  <si>
    <t>17-5</t>
  </si>
  <si>
    <t>19</t>
    <phoneticPr fontId="4"/>
  </si>
  <si>
    <t>20</t>
    <phoneticPr fontId="4"/>
  </si>
  <si>
    <t>CCUS事業者ID</t>
    <rPh sb="4" eb="7">
      <t>ジギョウシャ</t>
    </rPh>
    <phoneticPr fontId="4"/>
  </si>
  <si>
    <t>CCUS登録技能者の
能力評価レベルごと
の人数
(保有カードの色別内訳)</t>
    <rPh sb="4" eb="6">
      <t>トウロク</t>
    </rPh>
    <rPh sb="6" eb="9">
      <t>ギノウシャ</t>
    </rPh>
    <rPh sb="11" eb="13">
      <t>ノウリョク</t>
    </rPh>
    <rPh sb="13" eb="15">
      <t>ヒョウカ</t>
    </rPh>
    <rPh sb="22" eb="24">
      <t>ニンズウ</t>
    </rPh>
    <rPh sb="26" eb="28">
      <t>ホユウ</t>
    </rPh>
    <rPh sb="32" eb="34">
      <t>イロベツ</t>
    </rPh>
    <rPh sb="34" eb="36">
      <t>ウチワケ</t>
    </rPh>
    <phoneticPr fontId="2"/>
  </si>
  <si>
    <t>主要取引先
(総合工事業者）</t>
    <rPh sb="0" eb="2">
      <t>シュヨウ</t>
    </rPh>
    <rPh sb="2" eb="5">
      <t>トリヒキサキ</t>
    </rPh>
    <rPh sb="7" eb="9">
      <t>ソウゴウ</t>
    </rPh>
    <rPh sb="9" eb="11">
      <t>コウジ</t>
    </rPh>
    <rPh sb="11" eb="13">
      <t>ギョウシャ</t>
    </rPh>
    <phoneticPr fontId="2"/>
  </si>
  <si>
    <t>構成団体名</t>
    <rPh sb="0" eb="2">
      <t>コウセイ</t>
    </rPh>
    <rPh sb="2" eb="4">
      <t>ダンタイ</t>
    </rPh>
    <rPh sb="4" eb="5">
      <t>メイ</t>
    </rPh>
    <phoneticPr fontId="4"/>
  </si>
  <si>
    <t>14</t>
    <phoneticPr fontId="4"/>
  </si>
  <si>
    <t>14-5</t>
  </si>
  <si>
    <t>うち「とび」の人数、「土工」の人数を入力してください</t>
    <rPh sb="7" eb="9">
      <t>ニンズウ</t>
    </rPh>
    <rPh sb="11" eb="13">
      <t>ドコウ</t>
    </rPh>
    <rPh sb="15" eb="17">
      <t>ニンズウ</t>
    </rPh>
    <rPh sb="18" eb="20">
      <t>ニュウリョク</t>
    </rPh>
    <phoneticPr fontId="4"/>
  </si>
  <si>
    <t>記載の6つの資格（1・2級別）の保有者数を入力してください。</t>
    <rPh sb="0" eb="2">
      <t>キサイ</t>
    </rPh>
    <rPh sb="6" eb="8">
      <t>シカク</t>
    </rPh>
    <rPh sb="12" eb="14">
      <t>キュウベツ</t>
    </rPh>
    <rPh sb="16" eb="19">
      <t>ホユウシャ</t>
    </rPh>
    <rPh sb="19" eb="20">
      <t>スウ</t>
    </rPh>
    <rPh sb="21" eb="23">
      <t>ニュウリョク</t>
    </rPh>
    <phoneticPr fontId="4"/>
  </si>
  <si>
    <t>専属下請けの「会社数」を入力してください</t>
    <rPh sb="0" eb="2">
      <t>センゾク</t>
    </rPh>
    <rPh sb="2" eb="4">
      <t>シタウ</t>
    </rPh>
    <rPh sb="7" eb="9">
      <t>カイシャ</t>
    </rPh>
    <rPh sb="9" eb="10">
      <t>スウ</t>
    </rPh>
    <rPh sb="12" eb="14">
      <t>ニュウリョク</t>
    </rPh>
    <phoneticPr fontId="4"/>
  </si>
  <si>
    <t>専属下請けの「労働者数」を入力してください</t>
    <rPh sb="0" eb="2">
      <t>センゾク</t>
    </rPh>
    <rPh sb="2" eb="4">
      <t>シタウ</t>
    </rPh>
    <rPh sb="7" eb="10">
      <t>ロウドウシャ</t>
    </rPh>
    <rPh sb="10" eb="11">
      <t>スウ</t>
    </rPh>
    <rPh sb="13" eb="15">
      <t>ニュウリョク</t>
    </rPh>
    <phoneticPr fontId="4"/>
  </si>
  <si>
    <t>メールアドレスが一致していません。ご確認ください</t>
    <rPh sb="8" eb="10">
      <t>イッチ</t>
    </rPh>
    <rPh sb="18" eb="20">
      <t>カクニン</t>
    </rPh>
    <phoneticPr fontId="4"/>
  </si>
  <si>
    <t>本調査のご担当者(連絡先)の氏名を入力してください</t>
    <rPh sb="0" eb="1">
      <t>ホン</t>
    </rPh>
    <rPh sb="1" eb="3">
      <t>チョウサ</t>
    </rPh>
    <rPh sb="5" eb="8">
      <t>タントウシャ</t>
    </rPh>
    <rPh sb="9" eb="11">
      <t>レンラク</t>
    </rPh>
    <rPh sb="14" eb="16">
      <t>シメイ</t>
    </rPh>
    <rPh sb="17" eb="19">
      <t>ニュウリョク</t>
    </rPh>
    <phoneticPr fontId="4"/>
  </si>
  <si>
    <t>本調査の連絡先メールアドレスを半角で入力してください</t>
    <rPh sb="0" eb="1">
      <t>ホン</t>
    </rPh>
    <rPh sb="1" eb="3">
      <t>チョウサ</t>
    </rPh>
    <rPh sb="4" eb="6">
      <t>レンラク</t>
    </rPh>
    <rPh sb="6" eb="7">
      <t>サキ</t>
    </rPh>
    <rPh sb="15" eb="17">
      <t>ハンカク</t>
    </rPh>
    <rPh sb="18" eb="20">
      <t>ニュウリョク</t>
    </rPh>
    <phoneticPr fontId="4"/>
  </si>
  <si>
    <r>
      <t>資格保有者状況　</t>
    </r>
    <r>
      <rPr>
        <sz val="11"/>
        <color theme="1"/>
        <rFont val="ＭＳ Ｐゴシック"/>
        <family val="3"/>
        <charset val="128"/>
      </rPr>
      <t>（</t>
    </r>
    <r>
      <rPr>
        <sz val="9"/>
        <color theme="1"/>
        <rFont val="ＭＳ Ｐゴシック"/>
        <family val="3"/>
        <charset val="128"/>
      </rPr>
      <t>延べ人数）</t>
    </r>
    <rPh sb="0" eb="2">
      <t>シカク</t>
    </rPh>
    <rPh sb="2" eb="4">
      <t>ホユウ</t>
    </rPh>
    <rPh sb="4" eb="5">
      <t>シャ</t>
    </rPh>
    <rPh sb="5" eb="7">
      <t>ジョウキョウ</t>
    </rPh>
    <rPh sb="9" eb="10">
      <t>ノ</t>
    </rPh>
    <rPh sb="11" eb="13">
      <t>ニンズウ</t>
    </rPh>
    <phoneticPr fontId="4"/>
  </si>
  <si>
    <t>以下の情報もあわせてご確認をお願いいたします。</t>
    <rPh sb="0" eb="2">
      <t>イカ</t>
    </rPh>
    <rPh sb="3" eb="5">
      <t>ジョウホウ</t>
    </rPh>
    <rPh sb="11" eb="13">
      <t>カクニン</t>
    </rPh>
    <rPh sb="15" eb="16">
      <t>ネガ</t>
    </rPh>
    <phoneticPr fontId="4"/>
  </si>
  <si>
    <t>■CCUS事業者ID</t>
    <rPh sb="5" eb="8">
      <t>ジギョウシャ</t>
    </rPh>
    <phoneticPr fontId="4"/>
  </si>
  <si>
    <t>■決算月</t>
    <rPh sb="1" eb="3">
      <t>ケッサン</t>
    </rPh>
    <rPh sb="3" eb="4">
      <t>ツキ</t>
    </rPh>
    <phoneticPr fontId="4"/>
  </si>
  <si>
    <t>■本調査のご連絡先</t>
    <rPh sb="1" eb="2">
      <t>ホン</t>
    </rPh>
    <rPh sb="2" eb="4">
      <t>チョウサ</t>
    </rPh>
    <rPh sb="6" eb="8">
      <t>レンラク</t>
    </rPh>
    <rPh sb="8" eb="9">
      <t>サキ</t>
    </rPh>
    <phoneticPr fontId="4"/>
  </si>
  <si>
    <t>※修正の必要がある場合は、「調査票」シートの入力値のほうを修正してください。</t>
    <rPh sb="1" eb="3">
      <t>シュウセイ</t>
    </rPh>
    <rPh sb="4" eb="6">
      <t>ヒツヨウ</t>
    </rPh>
    <rPh sb="9" eb="11">
      <t>バアイ</t>
    </rPh>
    <rPh sb="14" eb="17">
      <t>チョウサヒョウ</t>
    </rPh>
    <rPh sb="22" eb="24">
      <t>ニュウリョク</t>
    </rPh>
    <rPh sb="24" eb="25">
      <t>アタイ</t>
    </rPh>
    <rPh sb="29" eb="31">
      <t>シュウセイ</t>
    </rPh>
    <phoneticPr fontId="4"/>
  </si>
  <si>
    <t>「レベル1～4」の合計人数が「No.12の全従業員数」を超えていますので、ご確認ください。</t>
    <rPh sb="9" eb="11">
      <t>ゴウケイ</t>
    </rPh>
    <rPh sb="11" eb="13">
      <t>ニンズウ</t>
    </rPh>
    <rPh sb="21" eb="22">
      <t>ゼン</t>
    </rPh>
    <rPh sb="22" eb="26">
      <t>ジュウギョウインスウ</t>
    </rPh>
    <rPh sb="28" eb="29">
      <t>コ</t>
    </rPh>
    <rPh sb="38" eb="40">
      <t>カクニン</t>
    </rPh>
    <phoneticPr fontId="4"/>
  </si>
  <si>
    <t>戸田建設(株)</t>
    <rPh sb="0" eb="2">
      <t>トダ</t>
    </rPh>
    <rPh sb="2" eb="4">
      <t>ケンセツ</t>
    </rPh>
    <rPh sb="5" eb="6">
      <t>カブ</t>
    </rPh>
    <phoneticPr fontId="4"/>
  </si>
  <si>
    <t>トウキョウケンセツ　カブシキガイシャ</t>
    <phoneticPr fontId="4"/>
  </si>
  <si>
    <t>※本調査票に入力頂いた内容が、原則、そのまま調査冊子に掲載されますので、隣の「入力内容点検シート」をプリントのうえご確認くださいますようお願いいたします。</t>
    <rPh sb="1" eb="2">
      <t>ホン</t>
    </rPh>
    <rPh sb="2" eb="4">
      <t>チョウサ</t>
    </rPh>
    <rPh sb="4" eb="5">
      <t>ヒョウ</t>
    </rPh>
    <rPh sb="6" eb="8">
      <t>ニュウリョク</t>
    </rPh>
    <rPh sb="8" eb="9">
      <t>イタダ</t>
    </rPh>
    <rPh sb="11" eb="13">
      <t>ナイヨウ</t>
    </rPh>
    <rPh sb="15" eb="17">
      <t>ゲンソク</t>
    </rPh>
    <rPh sb="22" eb="24">
      <t>チョウサ</t>
    </rPh>
    <rPh sb="24" eb="26">
      <t>サッシ</t>
    </rPh>
    <rPh sb="27" eb="29">
      <t>ケイサイ</t>
    </rPh>
    <rPh sb="36" eb="37">
      <t>トナリ</t>
    </rPh>
    <rPh sb="39" eb="41">
      <t>ニュウリョク</t>
    </rPh>
    <rPh sb="41" eb="43">
      <t>ナイヨウ</t>
    </rPh>
    <rPh sb="43" eb="45">
      <t>テンケン</t>
    </rPh>
    <rPh sb="58" eb="60">
      <t>カクニン</t>
    </rPh>
    <rPh sb="69" eb="70">
      <t>ネガ</t>
    </rPh>
    <phoneticPr fontId="4"/>
  </si>
  <si>
    <t>一般社団法人東海建設軀体工業会</t>
    <rPh sb="6" eb="8">
      <t>トウカイ</t>
    </rPh>
    <rPh sb="8" eb="10">
      <t>ケンセツ</t>
    </rPh>
    <rPh sb="10" eb="11">
      <t>ク</t>
    </rPh>
    <rPh sb="11" eb="12">
      <t>タイ</t>
    </rPh>
    <rPh sb="12" eb="15">
      <t>コウギョウカイ</t>
    </rPh>
    <phoneticPr fontId="2"/>
  </si>
  <si>
    <t>一般社団法人東海建設軀体工業会</t>
    <rPh sb="0" eb="2">
      <t>イッパン</t>
    </rPh>
    <rPh sb="2" eb="4">
      <t>シャダン</t>
    </rPh>
    <rPh sb="4" eb="6">
      <t>ホウジン</t>
    </rPh>
    <rPh sb="6" eb="8">
      <t>トウカイ</t>
    </rPh>
    <rPh sb="8" eb="10">
      <t>ケンセツ</t>
    </rPh>
    <rPh sb="10" eb="11">
      <t>ク</t>
    </rPh>
    <rPh sb="11" eb="12">
      <t>タイ</t>
    </rPh>
    <rPh sb="12" eb="15">
      <t>コウギョウカイ</t>
    </rPh>
    <phoneticPr fontId="2"/>
  </si>
  <si>
    <t>170</t>
    <phoneticPr fontId="4"/>
  </si>
  <si>
    <t>0013</t>
    <phoneticPr fontId="4"/>
  </si>
  <si>
    <r>
      <t>CCUS登録</t>
    </r>
    <r>
      <rPr>
        <b/>
        <u/>
        <sz val="12"/>
        <color theme="1"/>
        <rFont val="ＭＳ Ｐゴシック"/>
        <family val="3"/>
        <charset val="128"/>
      </rPr>
      <t>技能者</t>
    </r>
    <r>
      <rPr>
        <b/>
        <sz val="12"/>
        <color theme="1"/>
        <rFont val="ＭＳ Ｐゴシック"/>
        <family val="3"/>
        <charset val="128"/>
      </rPr>
      <t xml:space="preserve">の
能力評価レベルごと
の人数
</t>
    </r>
    <r>
      <rPr>
        <b/>
        <sz val="9"/>
        <color theme="1"/>
        <rFont val="ＭＳ Ｐゴシック"/>
        <family val="3"/>
        <charset val="128"/>
      </rPr>
      <t>(保有カードの色別内訳)</t>
    </r>
    <rPh sb="4" eb="6">
      <t>トウロク</t>
    </rPh>
    <rPh sb="6" eb="9">
      <t>ギノウシャ</t>
    </rPh>
    <rPh sb="11" eb="13">
      <t>ノウリョク</t>
    </rPh>
    <rPh sb="13" eb="15">
      <t>ヒョウカ</t>
    </rPh>
    <rPh sb="22" eb="24">
      <t>ニンズウ</t>
    </rPh>
    <rPh sb="26" eb="28">
      <t>ホユウ</t>
    </rPh>
    <rPh sb="32" eb="34">
      <t>イロベツ</t>
    </rPh>
    <rPh sb="34" eb="36">
      <t>ウチワケ</t>
    </rPh>
    <phoneticPr fontId="2"/>
  </si>
  <si>
    <r>
      <t>（CCUS登録済</t>
    </r>
    <r>
      <rPr>
        <b/>
        <u/>
        <sz val="10"/>
        <color theme="1"/>
        <rFont val="ＭＳ Ｐゴシック"/>
        <family val="3"/>
        <charset val="128"/>
      </rPr>
      <t>技能者数</t>
    </r>
    <r>
      <rPr>
        <b/>
        <sz val="10"/>
        <color theme="1"/>
        <rFont val="ＭＳ Ｐゴシック"/>
        <family val="3"/>
        <charset val="128"/>
      </rPr>
      <t>）</t>
    </r>
    <rPh sb="5" eb="8">
      <t>トウロクスミ</t>
    </rPh>
    <rPh sb="8" eb="11">
      <t>ギノウシャ</t>
    </rPh>
    <rPh sb="11" eb="12">
      <t>スウ</t>
    </rPh>
    <phoneticPr fontId="4"/>
  </si>
  <si>
    <r>
      <t xml:space="preserve">能力評価 </t>
    </r>
    <r>
      <rPr>
        <b/>
        <sz val="11"/>
        <color theme="1"/>
        <rFont val="ＭＳ Ｐゴシック"/>
        <family val="3"/>
        <charset val="128"/>
      </rPr>
      <t>レベル</t>
    </r>
    <r>
      <rPr>
        <b/>
        <sz val="11"/>
        <color rgb="FFFF0000"/>
        <rFont val="ＭＳ Ｐゴシック"/>
        <family val="3"/>
        <charset val="128"/>
      </rPr>
      <t>「4」</t>
    </r>
    <r>
      <rPr>
        <sz val="10"/>
        <color theme="1"/>
        <rFont val="ＭＳ Ｐゴシック"/>
        <family val="3"/>
        <charset val="128"/>
      </rPr>
      <t xml:space="preserve">の人数
</t>
    </r>
    <r>
      <rPr>
        <sz val="9"/>
        <color theme="1"/>
        <rFont val="ＭＳ Ｐゴシック"/>
        <family val="3"/>
        <charset val="128"/>
      </rPr>
      <t>　(ゴールドカード取得技能者数)</t>
    </r>
    <rPh sb="0" eb="2">
      <t>ノウリョク</t>
    </rPh>
    <rPh sb="2" eb="4">
      <t>ヒョウカ</t>
    </rPh>
    <rPh sb="12" eb="14">
      <t>ニンズウ</t>
    </rPh>
    <rPh sb="26" eb="28">
      <t>ギノウ</t>
    </rPh>
    <phoneticPr fontId="2"/>
  </si>
  <si>
    <r>
      <t xml:space="preserve">能力評価 </t>
    </r>
    <r>
      <rPr>
        <b/>
        <sz val="11"/>
        <color theme="1"/>
        <rFont val="ＭＳ Ｐゴシック"/>
        <family val="3"/>
        <charset val="128"/>
      </rPr>
      <t>レベル</t>
    </r>
    <r>
      <rPr>
        <b/>
        <sz val="11"/>
        <color rgb="FFFF0000"/>
        <rFont val="ＭＳ Ｐゴシック"/>
        <family val="3"/>
        <charset val="128"/>
      </rPr>
      <t>「3」</t>
    </r>
    <r>
      <rPr>
        <sz val="10"/>
        <color theme="1"/>
        <rFont val="ＭＳ Ｐゴシック"/>
        <family val="3"/>
        <charset val="128"/>
      </rPr>
      <t xml:space="preserve">の人数
</t>
    </r>
    <r>
      <rPr>
        <sz val="9"/>
        <color theme="1"/>
        <rFont val="ＭＳ Ｐゴシック"/>
        <family val="3"/>
        <charset val="128"/>
      </rPr>
      <t>　(シルバーカード取得技能者数)</t>
    </r>
    <rPh sb="0" eb="2">
      <t>ノウリョク</t>
    </rPh>
    <rPh sb="2" eb="4">
      <t>ヒョウカ</t>
    </rPh>
    <rPh sb="12" eb="14">
      <t>ニンズウ</t>
    </rPh>
    <rPh sb="26" eb="28">
      <t>ギノウ</t>
    </rPh>
    <phoneticPr fontId="2"/>
  </si>
  <si>
    <r>
      <t xml:space="preserve">能力評価 </t>
    </r>
    <r>
      <rPr>
        <b/>
        <sz val="11"/>
        <color theme="1"/>
        <rFont val="ＭＳ Ｐゴシック"/>
        <family val="3"/>
        <charset val="128"/>
      </rPr>
      <t>レベル</t>
    </r>
    <r>
      <rPr>
        <b/>
        <sz val="11"/>
        <color rgb="FFFF0000"/>
        <rFont val="ＭＳ Ｐゴシック"/>
        <family val="3"/>
        <charset val="128"/>
      </rPr>
      <t>「2」</t>
    </r>
    <r>
      <rPr>
        <sz val="10"/>
        <color theme="1"/>
        <rFont val="ＭＳ Ｐゴシック"/>
        <family val="3"/>
        <charset val="128"/>
      </rPr>
      <t xml:space="preserve">の人数
</t>
    </r>
    <r>
      <rPr>
        <sz val="9"/>
        <color theme="1"/>
        <rFont val="ＭＳ Ｐゴシック"/>
        <family val="3"/>
        <charset val="128"/>
      </rPr>
      <t>　(ブルーカード取得技能者数)</t>
    </r>
    <rPh sb="0" eb="2">
      <t>ノウリョク</t>
    </rPh>
    <rPh sb="2" eb="4">
      <t>ヒョウカ</t>
    </rPh>
    <rPh sb="12" eb="14">
      <t>ニンズウ</t>
    </rPh>
    <rPh sb="25" eb="27">
      <t>ギノウ</t>
    </rPh>
    <phoneticPr fontId="2"/>
  </si>
  <si>
    <r>
      <t xml:space="preserve">能力評価 </t>
    </r>
    <r>
      <rPr>
        <b/>
        <sz val="11"/>
        <color theme="1"/>
        <rFont val="ＭＳ Ｐゴシック"/>
        <family val="3"/>
        <charset val="128"/>
      </rPr>
      <t>レベル</t>
    </r>
    <r>
      <rPr>
        <b/>
        <sz val="11"/>
        <color rgb="FFFF0000"/>
        <rFont val="ＭＳ Ｐゴシック"/>
        <family val="3"/>
        <charset val="128"/>
      </rPr>
      <t>「1」</t>
    </r>
    <r>
      <rPr>
        <sz val="10"/>
        <color theme="1"/>
        <rFont val="ＭＳ Ｐゴシック"/>
        <family val="3"/>
        <charset val="128"/>
      </rPr>
      <t xml:space="preserve">の人数
</t>
    </r>
    <r>
      <rPr>
        <sz val="9"/>
        <color theme="1"/>
        <rFont val="ＭＳ Ｐゴシック"/>
        <family val="3"/>
        <charset val="128"/>
      </rPr>
      <t>　(ホワイトカード取得技能者数)</t>
    </r>
    <rPh sb="0" eb="2">
      <t>ノウリョク</t>
    </rPh>
    <rPh sb="2" eb="4">
      <t>ヒョウカ</t>
    </rPh>
    <rPh sb="12" eb="14">
      <t>ニンズウ</t>
    </rPh>
    <rPh sb="26" eb="28">
      <t>ギノウ</t>
    </rPh>
    <phoneticPr fontId="2"/>
  </si>
  <si>
    <t>Ver.20251021</t>
    <phoneticPr fontId="4"/>
  </si>
  <si>
    <r>
      <t>万円</t>
    </r>
    <r>
      <rPr>
        <sz val="10"/>
        <color rgb="FFFF0000"/>
        <rFont val="ＭＳ Ｐゴシック"/>
        <family val="3"/>
        <charset val="128"/>
      </rPr>
      <t>単位</t>
    </r>
    <rPh sb="0" eb="2">
      <t>マンエン</t>
    </rPh>
    <rPh sb="2" eb="4">
      <t>タンイ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</si>
</sst>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176" formatCode="0&quot;月&quot;"/>
    <numFmt numFmtId="177" formatCode="yyyy&quot;年&quot;m&quot;月&quot;d&quot;日&quot;;@"/>
    <numFmt numFmtId="178" formatCode="0_ "/>
    <numFmt numFmtId="179" formatCode="#,##0.0&quot;億&quot;&quot;円&quot;"/>
    <numFmt numFmtId="180" formatCode="0_ ;[Red]\-0\ "/>
    <numFmt numFmtId="181" formatCode="yyyy/m/d\ h:mm;@"/>
    <numFmt numFmtId="182" formatCode="#,##0_ "/>
    <numFmt numFmtId="183" formatCode="0&quot;点&quot;"/>
    <numFmt numFmtId="184" formatCode="#,##0&quot;万&quot;&quot;円&quot;;\-#,##0&quot;万&quot;&quot;円&quot;"/>
    <numFmt numFmtId="185" formatCode="#,##0\ &quot;人&quot;"/>
    <numFmt numFmtId="186" formatCode="0&quot;人&quot;"/>
    <numFmt numFmtId="187" formatCode="#,##0\ &quot;社&quot;"/>
    <numFmt numFmtId="188" formatCode="&quot;※本データの基準日：&quot;yyyy&quot;年&quot;m&quot;月&quot;d&quot;日現在&quot;;@"/>
    <numFmt numFmtId="189" formatCode="yyyy&quot;年&quot;m&quot;月&quot;d&quot;日現在&quot;;@"/>
    <numFmt numFmtId="190" formatCode="[$]ggge&quot;年&quot;m&quot;月&quot;" x16r2:formatCode16="[$-ja-JP-x-gannen]ggge&quot;年&quot;m&quot;月&quot;"/>
    <numFmt numFmtId="191" formatCode="[$]ggge&quot;年&quot;m&quot;月設立&quot;" x16r2:formatCode16="[$-ja-JP-x-gannen]ggge&quot;年&quot;m&quot;月設立&quot;"/>
    <numFmt numFmtId="192" formatCode="&quot;確&quot;&quot;認&quot;\ﾒ\ｯ\ｾ\ｰ\ｼ\ﾞ\ 0\ &quot;項&quot;&quot;目&quot;&quot;の&quot;&quot;ご&quot;&quot;確&quot;&quot;認&quot;&quot;を&quot;&quot;お&quot;&quot;願&quot;&quot;い&quot;&quot;し&quot;&quot;ま&quot;&quot;す&quot;."/>
    <numFmt numFmtId="193" formatCode="###0.\ 0&quot;億&quot;&quot;円&quot;"/>
    <numFmt numFmtId="194" formatCode="#,##0&quot;人&quot;;\▲#,##0&quot;人&quot;"/>
    <numFmt numFmtId="195" formatCode="#,##0;\▲#,##0"/>
    <numFmt numFmtId="196" formatCode="&quot;計&quot;\ 0&quot;人&quot;\ "/>
  </numFmts>
  <fonts count="55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2"/>
      <color theme="1"/>
      <name val="HGP行書体"/>
      <family val="4"/>
      <charset val="128"/>
    </font>
    <font>
      <sz val="10"/>
      <color theme="1"/>
      <name val="HGP行書体"/>
      <family val="4"/>
      <charset val="128"/>
    </font>
    <font>
      <sz val="10"/>
      <color rgb="FFFF0000"/>
      <name val="ＭＳ Ｐゴシック"/>
      <family val="3"/>
      <charset val="128"/>
    </font>
    <font>
      <b/>
      <sz val="14"/>
      <color rgb="FF00B0F0"/>
      <name val="ＭＳ Ｐゴシック"/>
      <family val="3"/>
      <charset val="128"/>
    </font>
    <font>
      <u/>
      <sz val="11"/>
      <color rgb="FF00B0F0"/>
      <name val="游ゴシック"/>
      <family val="2"/>
      <charset val="128"/>
      <scheme val="minor"/>
    </font>
    <font>
      <b/>
      <sz val="18"/>
      <color theme="1"/>
      <name val="ＭＳ Ｐゴシック"/>
      <family val="3"/>
      <charset val="128"/>
    </font>
    <font>
      <sz val="12"/>
      <color theme="1"/>
      <name val="HGP教科書体"/>
      <family val="1"/>
      <charset val="128"/>
    </font>
    <font>
      <sz val="14"/>
      <color theme="1"/>
      <name val="HGP教科書体"/>
      <family val="1"/>
      <charset val="128"/>
    </font>
    <font>
      <sz val="10"/>
      <color theme="1"/>
      <name val="HGP教科書体"/>
      <family val="1"/>
      <charset val="128"/>
    </font>
    <font>
      <sz val="14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u/>
      <sz val="14"/>
      <color theme="10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0"/>
      <color theme="0" tint="-0.3499862666707357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  <font>
      <b/>
      <sz val="12"/>
      <color theme="1"/>
      <name val="ＭＳ Ｐ明朝"/>
      <family val="1"/>
      <charset val="128"/>
    </font>
    <font>
      <b/>
      <sz val="12"/>
      <color rgb="FFFF0000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0"/>
      <color rgb="FF0070C0"/>
      <name val="ＭＳ Ｐゴシック"/>
      <family val="3"/>
      <charset val="128"/>
    </font>
    <font>
      <sz val="12"/>
      <color theme="1"/>
      <name val="HG教科書体"/>
      <family val="1"/>
      <charset val="128"/>
    </font>
    <font>
      <b/>
      <sz val="10"/>
      <color rgb="FFFF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20"/>
      <color theme="1"/>
      <name val="HGP教科書体"/>
      <family val="1"/>
      <charset val="128"/>
    </font>
    <font>
      <b/>
      <sz val="12"/>
      <color theme="1"/>
      <name val="HGP教科書体"/>
      <family val="1"/>
      <charset val="128"/>
    </font>
    <font>
      <b/>
      <sz val="11"/>
      <color theme="1"/>
      <name val="HGP教科書体"/>
      <family val="1"/>
      <charset val="128"/>
    </font>
    <font>
      <b/>
      <sz val="14"/>
      <color theme="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9"/>
      <color theme="0" tint="-0.34998626667073579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4"/>
      <color indexed="10"/>
      <name val="MS P ゴシック"/>
      <family val="3"/>
      <charset val="128"/>
    </font>
    <font>
      <b/>
      <u/>
      <sz val="12"/>
      <color theme="1"/>
      <name val="ＭＳ Ｐゴシック"/>
      <family val="3"/>
      <charset val="128"/>
    </font>
    <font>
      <b/>
      <u/>
      <sz val="10"/>
      <color theme="1"/>
      <name val="ＭＳ Ｐゴシック"/>
      <family val="3"/>
      <charset val="128"/>
    </font>
    <font>
      <b/>
      <sz val="14"/>
      <color indexed="10"/>
      <name val="MS P ゴシック"/>
      <family val="3"/>
      <charset val="128"/>
    </font>
    <font>
      <sz val="16"/>
      <color theme="1"/>
      <name val="HGP教科書体"/>
      <family val="1"/>
      <charset val="128"/>
    </font>
    <font>
      <sz val="16"/>
      <color theme="1"/>
      <name val="HG教科書体"/>
      <family val="1"/>
      <charset val="128"/>
    </font>
    <font>
      <sz val="16"/>
      <color theme="1"/>
      <name val="ＭＳ Ｐゴシック"/>
      <family val="3"/>
      <charset val="128"/>
    </font>
    <font>
      <sz val="14"/>
      <color theme="1"/>
      <name val="HG教科書体"/>
      <family val="1"/>
      <charset val="128"/>
    </font>
    <font>
      <b/>
      <sz val="9"/>
      <color indexed="81"/>
      <name val="MS P ゴシック"/>
      <family val="3"/>
      <charset val="128"/>
    </font>
    <font>
      <b/>
      <sz val="11"/>
      <color indexed="81"/>
      <name val="MS P ゴシック"/>
      <family val="3"/>
      <charset val="128"/>
    </font>
    <font>
      <sz val="11"/>
      <color indexed="81"/>
      <name val="MS P ゴシック"/>
      <family val="3"/>
      <charset val="128"/>
    </font>
  </fonts>
  <fills count="20">
    <fill>
      <patternFill patternType="none"/>
    </fill>
    <fill>
      <patternFill patternType="gray125"/>
    </fill>
    <fill>
      <patternFill patternType="solid">
        <fgColor theme="5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lightGray">
        <bgColor auto="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lightGray"/>
    </fill>
    <fill>
      <patternFill patternType="solid">
        <fgColor theme="0" tint="-0.14999847407452621"/>
        <bgColor indexed="64"/>
      </patternFill>
    </fill>
    <fill>
      <patternFill patternType="solid">
        <fgColor auto="1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gray0625">
        <bgColor auto="1"/>
      </patternFill>
    </fill>
    <fill>
      <patternFill patternType="gray0625">
        <bgColor theme="0"/>
      </patternFill>
    </fill>
  </fills>
  <borders count="20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/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hair">
        <color auto="1"/>
      </bottom>
      <diagonal/>
    </border>
    <border>
      <left/>
      <right style="thick">
        <color auto="1"/>
      </right>
      <top style="thin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 style="thin">
        <color auto="1"/>
      </bottom>
      <diagonal/>
    </border>
    <border>
      <left/>
      <right style="thick">
        <color auto="1"/>
      </right>
      <top style="hair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/>
      <right style="thick">
        <color auto="1"/>
      </right>
      <top/>
      <bottom style="hair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thin">
        <color auto="1"/>
      </bottom>
      <diagonal/>
    </border>
    <border>
      <left/>
      <right style="thick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 style="hair">
        <color auto="1"/>
      </top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ck">
        <color auto="1"/>
      </left>
      <right/>
      <top/>
      <bottom style="double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tted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ck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hair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 style="double">
        <color auto="1"/>
      </left>
      <right/>
      <top style="medium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double">
        <color auto="1"/>
      </right>
      <top style="thin">
        <color auto="1"/>
      </top>
      <bottom/>
      <diagonal/>
    </border>
    <border>
      <left style="thick">
        <color auto="1"/>
      </left>
      <right style="double">
        <color auto="1"/>
      </right>
      <top/>
      <bottom/>
      <diagonal/>
    </border>
    <border>
      <left style="thick">
        <color auto="1"/>
      </left>
      <right style="double">
        <color auto="1"/>
      </right>
      <top/>
      <bottom style="thin">
        <color auto="1"/>
      </bottom>
      <diagonal/>
    </border>
    <border>
      <left style="thick">
        <color auto="1"/>
      </left>
      <right style="double">
        <color auto="1"/>
      </right>
      <top style="double">
        <color auto="1"/>
      </top>
      <bottom/>
      <diagonal/>
    </border>
    <border>
      <left style="thick">
        <color auto="1"/>
      </left>
      <right style="double">
        <color auto="1"/>
      </right>
      <top/>
      <bottom style="hair">
        <color auto="1"/>
      </bottom>
      <diagonal/>
    </border>
    <border>
      <left style="thick">
        <color auto="1"/>
      </left>
      <right style="double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ck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thick">
        <color auto="1"/>
      </right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746">
    <xf numFmtId="0" fontId="0" fillId="0" borderId="0" xfId="0">
      <alignment vertical="center"/>
    </xf>
    <xf numFmtId="0" fontId="3" fillId="0" borderId="0" xfId="0" applyFont="1">
      <alignment vertical="center"/>
    </xf>
    <xf numFmtId="0" fontId="7" fillId="0" borderId="0" xfId="0" applyFont="1" applyAlignment="1">
      <alignment horizontal="right" vertical="center" shrinkToFit="1"/>
    </xf>
    <xf numFmtId="0" fontId="5" fillId="0" borderId="0" xfId="0" applyFont="1" applyAlignment="1">
      <alignment vertical="center" shrinkToFit="1"/>
    </xf>
    <xf numFmtId="0" fontId="12" fillId="0" borderId="0" xfId="0" applyFont="1">
      <alignment vertical="center"/>
    </xf>
    <xf numFmtId="0" fontId="5" fillId="0" borderId="0" xfId="0" applyFont="1" applyAlignment="1">
      <alignment horizontal="center" vertical="center" shrinkToFit="1"/>
    </xf>
    <xf numFmtId="0" fontId="9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23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0" fillId="0" borderId="20" xfId="0" applyBorder="1">
      <alignment vertical="center"/>
    </xf>
    <xf numFmtId="0" fontId="0" fillId="4" borderId="20" xfId="0" applyFill="1" applyBorder="1">
      <alignment vertical="center"/>
    </xf>
    <xf numFmtId="176" fontId="0" fillId="0" borderId="20" xfId="0" applyNumberFormat="1" applyBorder="1">
      <alignment vertical="center"/>
    </xf>
    <xf numFmtId="0" fontId="13" fillId="0" borderId="23" xfId="0" applyFont="1" applyBorder="1" applyAlignment="1">
      <alignment horizontal="center" vertical="center" shrinkToFit="1"/>
    </xf>
    <xf numFmtId="0" fontId="13" fillId="0" borderId="15" xfId="0" applyFont="1" applyBorder="1" applyAlignment="1">
      <alignment horizontal="center" vertical="center" shrinkToFit="1"/>
    </xf>
    <xf numFmtId="0" fontId="7" fillId="6" borderId="20" xfId="0" applyFont="1" applyFill="1" applyBorder="1" applyAlignment="1">
      <alignment horizontal="right" vertical="center" wrapText="1" shrinkToFit="1"/>
    </xf>
    <xf numFmtId="49" fontId="5" fillId="0" borderId="16" xfId="0" applyNumberFormat="1" applyFont="1" applyBorder="1" applyAlignment="1" applyProtection="1">
      <alignment horizontal="center" vertical="center" shrinkToFit="1"/>
      <protection locked="0"/>
    </xf>
    <xf numFmtId="0" fontId="13" fillId="7" borderId="20" xfId="0" applyFont="1" applyFill="1" applyBorder="1" applyAlignment="1">
      <alignment horizontal="center" vertical="center" shrinkToFit="1"/>
    </xf>
    <xf numFmtId="49" fontId="13" fillId="0" borderId="6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5" fillId="8" borderId="71" xfId="0" applyFont="1" applyFill="1" applyBorder="1" applyAlignment="1">
      <alignment horizontal="left" vertical="center"/>
    </xf>
    <xf numFmtId="0" fontId="5" fillId="8" borderId="72" xfId="0" applyFont="1" applyFill="1" applyBorder="1" applyAlignment="1">
      <alignment horizontal="center" vertical="center" shrinkToFit="1"/>
    </xf>
    <xf numFmtId="0" fontId="5" fillId="8" borderId="72" xfId="0" applyFont="1" applyFill="1" applyBorder="1" applyAlignment="1">
      <alignment horizontal="center" vertical="center"/>
    </xf>
    <xf numFmtId="0" fontId="3" fillId="8" borderId="73" xfId="0" applyFont="1" applyFill="1" applyBorder="1">
      <alignment vertical="center"/>
    </xf>
    <xf numFmtId="0" fontId="5" fillId="8" borderId="74" xfId="0" applyFont="1" applyFill="1" applyBorder="1" applyAlignment="1">
      <alignment horizontal="left" vertical="center"/>
    </xf>
    <xf numFmtId="0" fontId="5" fillId="8" borderId="0" xfId="0" applyFont="1" applyFill="1" applyAlignment="1">
      <alignment horizontal="center" vertical="center" shrinkToFit="1"/>
    </xf>
    <xf numFmtId="0" fontId="5" fillId="8" borderId="0" xfId="0" applyFont="1" applyFill="1" applyAlignment="1">
      <alignment horizontal="center" vertical="center"/>
    </xf>
    <xf numFmtId="0" fontId="3" fillId="8" borderId="75" xfId="0" applyFont="1" applyFill="1" applyBorder="1">
      <alignment vertical="center"/>
    </xf>
    <xf numFmtId="0" fontId="5" fillId="8" borderId="74" xfId="0" applyFont="1" applyFill="1" applyBorder="1" applyAlignment="1">
      <alignment horizontal="center" vertical="center" shrinkToFit="1"/>
    </xf>
    <xf numFmtId="0" fontId="5" fillId="8" borderId="76" xfId="0" applyFont="1" applyFill="1" applyBorder="1" applyAlignment="1">
      <alignment horizontal="center" vertical="center" shrinkToFit="1"/>
    </xf>
    <xf numFmtId="0" fontId="5" fillId="8" borderId="77" xfId="0" applyFont="1" applyFill="1" applyBorder="1" applyAlignment="1">
      <alignment horizontal="center" vertical="center" shrinkToFit="1"/>
    </xf>
    <xf numFmtId="0" fontId="5" fillId="8" borderId="77" xfId="0" applyFont="1" applyFill="1" applyBorder="1" applyAlignment="1">
      <alignment horizontal="center" vertical="center"/>
    </xf>
    <xf numFmtId="0" fontId="3" fillId="8" borderId="78" xfId="0" applyFont="1" applyFill="1" applyBorder="1">
      <alignment vertical="center"/>
    </xf>
    <xf numFmtId="0" fontId="3" fillId="8" borderId="0" xfId="0" applyFont="1" applyFill="1" applyAlignment="1">
      <alignment horizontal="left" vertical="center"/>
    </xf>
    <xf numFmtId="0" fontId="3" fillId="8" borderId="77" xfId="0" applyFont="1" applyFill="1" applyBorder="1" applyAlignment="1">
      <alignment horizontal="left" vertical="center"/>
    </xf>
    <xf numFmtId="0" fontId="16" fillId="0" borderId="0" xfId="0" applyFont="1">
      <alignment vertical="center"/>
    </xf>
    <xf numFmtId="0" fontId="17" fillId="0" borderId="0" xfId="2" applyFont="1" applyAlignment="1">
      <alignment horizontal="right" vertical="center" shrinkToFit="1"/>
    </xf>
    <xf numFmtId="0" fontId="18" fillId="0" borderId="0" xfId="0" applyFont="1">
      <alignment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80" xfId="0" applyFont="1" applyBorder="1" applyAlignment="1">
      <alignment horizontal="center" vertical="center" shrinkToFit="1"/>
    </xf>
    <xf numFmtId="0" fontId="5" fillId="10" borderId="39" xfId="0" applyFont="1" applyFill="1" applyBorder="1" applyAlignment="1">
      <alignment horizontal="center" vertical="center" shrinkToFit="1"/>
    </xf>
    <xf numFmtId="0" fontId="7" fillId="0" borderId="82" xfId="0" applyFont="1" applyBorder="1" applyAlignment="1">
      <alignment horizontal="center" vertical="center" shrinkToFit="1"/>
    </xf>
    <xf numFmtId="49" fontId="5" fillId="0" borderId="23" xfId="0" applyNumberFormat="1" applyFont="1" applyBorder="1" applyAlignment="1" applyProtection="1">
      <alignment horizontal="center" vertical="center" shrinkToFit="1"/>
      <protection locked="0"/>
    </xf>
    <xf numFmtId="49" fontId="5" fillId="0" borderId="0" xfId="0" applyNumberFormat="1" applyFont="1" applyAlignment="1">
      <alignment horizontal="center" vertical="center" shrinkToFit="1"/>
    </xf>
    <xf numFmtId="49" fontId="7" fillId="0" borderId="0" xfId="0" applyNumberFormat="1" applyFont="1" applyAlignment="1">
      <alignment horizontal="center" vertical="center" shrinkToFit="1"/>
    </xf>
    <xf numFmtId="49" fontId="5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5" fillId="4" borderId="20" xfId="0" applyNumberFormat="1" applyFont="1" applyFill="1" applyBorder="1" applyAlignment="1">
      <alignment horizontal="center" vertical="center" shrinkToFit="1"/>
    </xf>
    <xf numFmtId="49" fontId="5" fillId="2" borderId="20" xfId="0" applyNumberFormat="1" applyFont="1" applyFill="1" applyBorder="1" applyAlignment="1">
      <alignment horizontal="center" vertical="center" shrinkToFit="1"/>
    </xf>
    <xf numFmtId="49" fontId="5" fillId="5" borderId="20" xfId="0" applyNumberFormat="1" applyFont="1" applyFill="1" applyBorder="1" applyAlignment="1">
      <alignment horizontal="center" vertical="center" shrinkToFit="1"/>
    </xf>
    <xf numFmtId="0" fontId="19" fillId="0" borderId="23" xfId="0" applyFont="1" applyBorder="1" applyAlignment="1">
      <alignment horizontal="center" vertical="center" shrinkToFit="1"/>
    </xf>
    <xf numFmtId="49" fontId="19" fillId="0" borderId="15" xfId="0" applyNumberFormat="1" applyFont="1" applyBorder="1" applyAlignment="1">
      <alignment horizontal="center" vertical="center" shrinkToFit="1"/>
    </xf>
    <xf numFmtId="49" fontId="19" fillId="0" borderId="6" xfId="0" applyNumberFormat="1" applyFont="1" applyBorder="1" applyAlignment="1">
      <alignment horizontal="center" vertical="center" shrinkToFit="1"/>
    </xf>
    <xf numFmtId="0" fontId="19" fillId="0" borderId="6" xfId="0" applyFont="1" applyBorder="1" applyAlignment="1">
      <alignment horizontal="center" vertical="center" shrinkToFit="1"/>
    </xf>
    <xf numFmtId="0" fontId="11" fillId="0" borderId="0" xfId="0" applyFont="1" applyAlignment="1">
      <alignment horizontal="right" vertical="center" shrinkToFit="1"/>
    </xf>
    <xf numFmtId="0" fontId="9" fillId="0" borderId="0" xfId="0" applyFont="1" applyAlignment="1">
      <alignment horizontal="center" vertical="center" shrinkToFit="1"/>
    </xf>
    <xf numFmtId="177" fontId="22" fillId="0" borderId="0" xfId="0" applyNumberFormat="1" applyFont="1" applyAlignment="1">
      <alignment horizontal="center" vertical="center"/>
    </xf>
    <xf numFmtId="178" fontId="7" fillId="0" borderId="0" xfId="0" applyNumberFormat="1" applyFont="1" applyAlignment="1">
      <alignment horizontal="right" vertical="center" wrapText="1"/>
    </xf>
    <xf numFmtId="178" fontId="5" fillId="0" borderId="0" xfId="0" applyNumberFormat="1" applyFont="1" applyAlignment="1">
      <alignment horizontal="center" vertical="center" wrapText="1"/>
    </xf>
    <xf numFmtId="178" fontId="3" fillId="0" borderId="0" xfId="0" applyNumberFormat="1" applyFont="1" applyAlignment="1">
      <alignment vertical="center" wrapText="1"/>
    </xf>
    <xf numFmtId="178" fontId="3" fillId="0" borderId="20" xfId="0" applyNumberFormat="1" applyFont="1" applyBorder="1" applyAlignment="1">
      <alignment vertical="center" wrapText="1"/>
    </xf>
    <xf numFmtId="0" fontId="19" fillId="0" borderId="80" xfId="0" applyFont="1" applyBorder="1" applyAlignment="1">
      <alignment horizontal="center" vertical="center" shrinkToFit="1"/>
    </xf>
    <xf numFmtId="177" fontId="3" fillId="0" borderId="20" xfId="0" applyNumberFormat="1" applyFont="1" applyBorder="1" applyAlignment="1">
      <alignment horizontal="center" vertical="center"/>
    </xf>
    <xf numFmtId="0" fontId="7" fillId="4" borderId="20" xfId="0" applyFont="1" applyFill="1" applyBorder="1" applyAlignment="1">
      <alignment vertical="center" wrapText="1" shrinkToFit="1"/>
    </xf>
    <xf numFmtId="177" fontId="3" fillId="0" borderId="20" xfId="0" applyNumberFormat="1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5" fillId="10" borderId="38" xfId="0" applyFont="1" applyFill="1" applyBorder="1" applyAlignment="1">
      <alignment horizontal="center" vertical="center" shrinkToFit="1"/>
    </xf>
    <xf numFmtId="0" fontId="19" fillId="10" borderId="68" xfId="0" applyFont="1" applyFill="1" applyBorder="1" applyAlignment="1">
      <alignment vertical="center" shrinkToFit="1"/>
    </xf>
    <xf numFmtId="56" fontId="3" fillId="4" borderId="20" xfId="0" applyNumberFormat="1" applyFont="1" applyFill="1" applyBorder="1" applyAlignment="1" applyProtection="1">
      <alignment horizontal="center" vertical="center"/>
      <protection locked="0"/>
    </xf>
    <xf numFmtId="49" fontId="5" fillId="0" borderId="24" xfId="0" applyNumberFormat="1" applyFont="1" applyBorder="1" applyAlignment="1" applyProtection="1">
      <alignment horizontal="center" vertical="center" shrinkToFit="1"/>
      <protection locked="0"/>
    </xf>
    <xf numFmtId="0" fontId="13" fillId="3" borderId="25" xfId="0" applyFont="1" applyFill="1" applyBorder="1" applyAlignment="1">
      <alignment horizontal="center" vertical="center"/>
    </xf>
    <xf numFmtId="0" fontId="7" fillId="10" borderId="3" xfId="0" applyFont="1" applyFill="1" applyBorder="1" applyAlignment="1">
      <alignment vertical="center" shrinkToFit="1"/>
    </xf>
    <xf numFmtId="0" fontId="7" fillId="10" borderId="36" xfId="0" applyFont="1" applyFill="1" applyBorder="1" applyAlignment="1">
      <alignment vertical="center" shrinkToFit="1"/>
    </xf>
    <xf numFmtId="0" fontId="5" fillId="7" borderId="28" xfId="0" applyFont="1" applyFill="1" applyBorder="1" applyAlignment="1">
      <alignment horizontal="center" vertical="center"/>
    </xf>
    <xf numFmtId="0" fontId="5" fillId="7" borderId="99" xfId="0" applyFont="1" applyFill="1" applyBorder="1" applyAlignment="1">
      <alignment horizontal="center" vertical="center" shrinkToFit="1"/>
    </xf>
    <xf numFmtId="0" fontId="7" fillId="10" borderId="116" xfId="0" applyFont="1" applyFill="1" applyBorder="1" applyAlignment="1">
      <alignment vertical="center" shrinkToFit="1"/>
    </xf>
    <xf numFmtId="0" fontId="7" fillId="10" borderId="117" xfId="0" applyFont="1" applyFill="1" applyBorder="1" applyAlignment="1">
      <alignment vertical="center" shrinkToFit="1"/>
    </xf>
    <xf numFmtId="0" fontId="5" fillId="10" borderId="118" xfId="0" applyFont="1" applyFill="1" applyBorder="1" applyAlignment="1">
      <alignment horizontal="center" vertical="center" shrinkToFit="1"/>
    </xf>
    <xf numFmtId="0" fontId="19" fillId="10" borderId="120" xfId="0" applyFont="1" applyFill="1" applyBorder="1" applyAlignment="1">
      <alignment vertical="center" shrinkToFit="1"/>
    </xf>
    <xf numFmtId="0" fontId="19" fillId="10" borderId="121" xfId="0" applyFont="1" applyFill="1" applyBorder="1" applyAlignment="1">
      <alignment vertical="center" shrinkToFit="1"/>
    </xf>
    <xf numFmtId="0" fontId="5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 shrinkToFit="1"/>
    </xf>
    <xf numFmtId="0" fontId="24" fillId="0" borderId="0" xfId="2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 shrinkToFit="1"/>
    </xf>
    <xf numFmtId="0" fontId="5" fillId="0" borderId="87" xfId="0" applyFont="1" applyBorder="1" applyAlignment="1">
      <alignment horizontal="center" vertical="center" shrinkToFit="1"/>
    </xf>
    <xf numFmtId="0" fontId="5" fillId="0" borderId="87" xfId="0" applyFont="1" applyBorder="1" applyAlignment="1">
      <alignment horizontal="center" vertical="center"/>
    </xf>
    <xf numFmtId="0" fontId="5" fillId="0" borderId="87" xfId="0" applyFont="1" applyBorder="1" applyAlignment="1">
      <alignment horizontal="center" vertical="center" wrapText="1" shrinkToFit="1"/>
    </xf>
    <xf numFmtId="0" fontId="5" fillId="0" borderId="88" xfId="0" applyFont="1" applyBorder="1" applyAlignment="1">
      <alignment horizontal="center" vertical="center" shrinkToFit="1"/>
    </xf>
    <xf numFmtId="0" fontId="5" fillId="0" borderId="89" xfId="0" applyFont="1" applyBorder="1" applyAlignment="1">
      <alignment horizontal="center" vertical="center" shrinkToFit="1"/>
    </xf>
    <xf numFmtId="0" fontId="5" fillId="0" borderId="86" xfId="0" applyFont="1" applyBorder="1" applyAlignment="1">
      <alignment horizontal="center" vertical="center" shrinkToFit="1"/>
    </xf>
    <xf numFmtId="0" fontId="5" fillId="0" borderId="90" xfId="0" applyFont="1" applyBorder="1" applyAlignment="1">
      <alignment horizontal="center" vertical="center" shrinkToFit="1"/>
    </xf>
    <xf numFmtId="0" fontId="5" fillId="12" borderId="0" xfId="0" applyFont="1" applyFill="1" applyAlignment="1">
      <alignment horizontal="center" vertical="center" shrinkToFit="1"/>
    </xf>
    <xf numFmtId="0" fontId="5" fillId="12" borderId="40" xfId="0" applyFont="1" applyFill="1" applyBorder="1" applyAlignment="1">
      <alignment horizontal="center" vertical="center" shrinkToFit="1"/>
    </xf>
    <xf numFmtId="0" fontId="5" fillId="12" borderId="22" xfId="0" applyFont="1" applyFill="1" applyBorder="1" applyAlignment="1">
      <alignment horizontal="center" vertical="center" shrinkToFit="1"/>
    </xf>
    <xf numFmtId="0" fontId="5" fillId="12" borderId="68" xfId="0" applyFont="1" applyFill="1" applyBorder="1" applyAlignment="1">
      <alignment horizontal="center" vertical="center" shrinkToFit="1"/>
    </xf>
    <xf numFmtId="0" fontId="5" fillId="0" borderId="91" xfId="0" applyFont="1" applyBorder="1" applyAlignment="1">
      <alignment horizontal="center" vertical="center" shrinkToFit="1"/>
    </xf>
    <xf numFmtId="49" fontId="5" fillId="0" borderId="86" xfId="0" applyNumberFormat="1" applyFont="1" applyBorder="1" applyAlignment="1">
      <alignment horizontal="center" vertical="center" shrinkToFit="1"/>
    </xf>
    <xf numFmtId="0" fontId="26" fillId="0" borderId="0" xfId="0" applyFont="1" applyAlignment="1">
      <alignment horizontal="center" shrinkToFit="1"/>
    </xf>
    <xf numFmtId="0" fontId="26" fillId="0" borderId="0" xfId="0" applyFont="1" applyAlignment="1">
      <alignment horizontal="right" shrinkToFit="1"/>
    </xf>
    <xf numFmtId="0" fontId="19" fillId="0" borderId="24" xfId="0" applyFont="1" applyBorder="1" applyAlignment="1">
      <alignment horizontal="center" vertical="center" shrinkToFit="1"/>
    </xf>
    <xf numFmtId="0" fontId="3" fillId="0" borderId="20" xfId="0" applyFont="1" applyBorder="1" applyAlignment="1">
      <alignment vertical="center" wrapText="1"/>
    </xf>
    <xf numFmtId="0" fontId="5" fillId="0" borderId="0" xfId="0" applyFont="1">
      <alignment vertical="center"/>
    </xf>
    <xf numFmtId="0" fontId="7" fillId="0" borderId="122" xfId="0" applyFont="1" applyBorder="1" applyAlignment="1">
      <alignment horizontal="center" vertical="center" shrinkToFit="1"/>
    </xf>
    <xf numFmtId="49" fontId="34" fillId="0" borderId="123" xfId="0" applyNumberFormat="1" applyFont="1" applyBorder="1" applyAlignment="1" applyProtection="1">
      <alignment horizontal="center" vertical="center" shrinkToFit="1"/>
      <protection locked="0"/>
    </xf>
    <xf numFmtId="0" fontId="7" fillId="0" borderId="137" xfId="0" applyFont="1" applyBorder="1" applyAlignment="1">
      <alignment horizontal="center" vertical="center" shrinkToFit="1"/>
    </xf>
    <xf numFmtId="0" fontId="5" fillId="0" borderId="142" xfId="0" applyFont="1" applyBorder="1" applyAlignment="1">
      <alignment horizontal="center" vertical="center" shrinkToFit="1"/>
    </xf>
    <xf numFmtId="0" fontId="5" fillId="12" borderId="144" xfId="0" applyFont="1" applyFill="1" applyBorder="1" applyAlignment="1">
      <alignment horizontal="center" vertical="center" shrinkToFit="1"/>
    </xf>
    <xf numFmtId="0" fontId="5" fillId="0" borderId="147" xfId="0" applyFont="1" applyBorder="1" applyAlignment="1">
      <alignment horizontal="center" vertical="center" shrinkToFit="1"/>
    </xf>
    <xf numFmtId="0" fontId="5" fillId="0" borderId="149" xfId="0" applyFont="1" applyBorder="1" applyAlignment="1">
      <alignment horizontal="center" vertical="center" shrinkToFit="1"/>
    </xf>
    <xf numFmtId="0" fontId="7" fillId="10" borderId="98" xfId="0" applyFont="1" applyFill="1" applyBorder="1" applyAlignment="1">
      <alignment vertical="center" shrinkToFit="1"/>
    </xf>
    <xf numFmtId="0" fontId="7" fillId="0" borderId="150" xfId="0" applyFont="1" applyBorder="1" applyAlignment="1">
      <alignment horizontal="center" vertical="center" shrinkToFit="1"/>
    </xf>
    <xf numFmtId="0" fontId="7" fillId="0" borderId="151" xfId="0" applyFont="1" applyBorder="1" applyAlignment="1">
      <alignment horizontal="center" vertical="center" shrinkToFit="1"/>
    </xf>
    <xf numFmtId="0" fontId="7" fillId="10" borderId="96" xfId="0" applyFont="1" applyFill="1" applyBorder="1" applyAlignment="1">
      <alignment vertical="center" shrinkToFit="1"/>
    </xf>
    <xf numFmtId="0" fontId="7" fillId="0" borderId="155" xfId="0" applyFont="1" applyBorder="1" applyAlignment="1">
      <alignment horizontal="center" vertical="center" shrinkToFit="1"/>
    </xf>
    <xf numFmtId="0" fontId="7" fillId="0" borderId="159" xfId="0" applyFont="1" applyBorder="1" applyAlignment="1">
      <alignment horizontal="center" vertical="center" shrinkToFit="1"/>
    </xf>
    <xf numFmtId="0" fontId="7" fillId="10" borderId="160" xfId="0" applyFont="1" applyFill="1" applyBorder="1" applyAlignment="1">
      <alignment vertical="center" shrinkToFit="1"/>
    </xf>
    <xf numFmtId="0" fontId="7" fillId="10" borderId="164" xfId="0" applyFont="1" applyFill="1" applyBorder="1" applyAlignment="1">
      <alignment vertical="center" shrinkToFit="1"/>
    </xf>
    <xf numFmtId="0" fontId="7" fillId="10" borderId="113" xfId="0" applyFont="1" applyFill="1" applyBorder="1" applyAlignment="1">
      <alignment vertical="center" shrinkToFit="1"/>
    </xf>
    <xf numFmtId="178" fontId="9" fillId="0" borderId="161" xfId="0" applyNumberFormat="1" applyFont="1" applyBorder="1" applyAlignment="1" applyProtection="1">
      <alignment horizontal="center" vertical="center" shrinkToFit="1"/>
      <protection locked="0"/>
    </xf>
    <xf numFmtId="178" fontId="9" fillId="0" borderId="162" xfId="0" applyNumberFormat="1" applyFont="1" applyBorder="1" applyAlignment="1" applyProtection="1">
      <alignment horizontal="center" vertical="center" shrinkToFit="1"/>
      <protection locked="0"/>
    </xf>
    <xf numFmtId="178" fontId="9" fillId="0" borderId="163" xfId="0" applyNumberFormat="1" applyFont="1" applyBorder="1" applyAlignment="1" applyProtection="1">
      <alignment horizontal="center" vertical="center" shrinkToFit="1"/>
      <protection locked="0"/>
    </xf>
    <xf numFmtId="178" fontId="34" fillId="0" borderId="161" xfId="0" applyNumberFormat="1" applyFont="1" applyBorder="1" applyAlignment="1" applyProtection="1">
      <alignment horizontal="center" vertical="center" shrinkToFit="1"/>
      <protection locked="0"/>
    </xf>
    <xf numFmtId="178" fontId="34" fillId="0" borderId="162" xfId="0" applyNumberFormat="1" applyFont="1" applyBorder="1" applyAlignment="1" applyProtection="1">
      <alignment horizontal="center" vertical="center" shrinkToFit="1"/>
      <protection locked="0"/>
    </xf>
    <xf numFmtId="178" fontId="34" fillId="0" borderId="163" xfId="0" applyNumberFormat="1" applyFont="1" applyBorder="1" applyAlignment="1" applyProtection="1">
      <alignment horizontal="center" vertical="center" shrinkToFit="1"/>
      <protection locked="0"/>
    </xf>
    <xf numFmtId="178" fontId="34" fillId="0" borderId="154" xfId="0" applyNumberFormat="1" applyFont="1" applyBorder="1" applyAlignment="1" applyProtection="1">
      <alignment horizontal="center" vertical="center" shrinkToFit="1"/>
      <protection locked="0"/>
    </xf>
    <xf numFmtId="178" fontId="34" fillId="0" borderId="158" xfId="0" applyNumberFormat="1" applyFont="1" applyBorder="1" applyAlignment="1" applyProtection="1">
      <alignment horizontal="center" vertical="center" shrinkToFit="1"/>
      <protection locked="0"/>
    </xf>
    <xf numFmtId="178" fontId="34" fillId="0" borderId="80" xfId="0" applyNumberFormat="1" applyFont="1" applyBorder="1" applyAlignment="1" applyProtection="1">
      <alignment horizontal="center" vertical="center" shrinkToFit="1"/>
      <protection locked="0"/>
    </xf>
    <xf numFmtId="178" fontId="9" fillId="0" borderId="154" xfId="0" applyNumberFormat="1" applyFont="1" applyBorder="1" applyAlignment="1" applyProtection="1">
      <alignment horizontal="center" vertical="center" shrinkToFit="1"/>
      <protection locked="0"/>
    </xf>
    <xf numFmtId="178" fontId="9" fillId="0" borderId="158" xfId="0" applyNumberFormat="1" applyFont="1" applyBorder="1" applyAlignment="1" applyProtection="1">
      <alignment horizontal="center" vertical="center" shrinkToFit="1"/>
      <protection locked="0"/>
    </xf>
    <xf numFmtId="178" fontId="9" fillId="0" borderId="80" xfId="0" applyNumberFormat="1" applyFont="1" applyBorder="1" applyAlignment="1" applyProtection="1">
      <alignment horizontal="center" vertical="center" shrinkToFit="1"/>
      <protection locked="0"/>
    </xf>
    <xf numFmtId="0" fontId="3" fillId="0" borderId="20" xfId="0" applyFont="1" applyBorder="1" applyAlignment="1">
      <alignment horizontal="center" vertical="center"/>
    </xf>
    <xf numFmtId="0" fontId="36" fillId="3" borderId="46" xfId="0" applyFont="1" applyFill="1" applyBorder="1" applyAlignment="1">
      <alignment horizontal="center" vertical="center"/>
    </xf>
    <xf numFmtId="0" fontId="36" fillId="3" borderId="30" xfId="0" applyFont="1" applyFill="1" applyBorder="1" applyAlignment="1">
      <alignment horizontal="center" vertical="center"/>
    </xf>
    <xf numFmtId="185" fontId="38" fillId="0" borderId="2" xfId="0" applyNumberFormat="1" applyFont="1" applyBorder="1">
      <alignment vertical="center"/>
    </xf>
    <xf numFmtId="185" fontId="38" fillId="0" borderId="12" xfId="0" applyNumberFormat="1" applyFont="1" applyBorder="1">
      <alignment vertical="center"/>
    </xf>
    <xf numFmtId="0" fontId="36" fillId="3" borderId="20" xfId="0" applyFont="1" applyFill="1" applyBorder="1" applyAlignment="1">
      <alignment horizontal="center" vertical="center" wrapText="1"/>
    </xf>
    <xf numFmtId="0" fontId="3" fillId="8" borderId="21" xfId="0" applyFont="1" applyFill="1" applyBorder="1" applyAlignment="1">
      <alignment horizontal="center" vertical="center"/>
    </xf>
    <xf numFmtId="0" fontId="38" fillId="0" borderId="150" xfId="0" applyFont="1" applyBorder="1" applyAlignment="1">
      <alignment horizontal="center" vertical="center"/>
    </xf>
    <xf numFmtId="9" fontId="38" fillId="0" borderId="150" xfId="0" applyNumberFormat="1" applyFont="1" applyBorder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9" fontId="3" fillId="0" borderId="0" xfId="0" applyNumberFormat="1" applyFont="1">
      <alignment vertical="center"/>
    </xf>
    <xf numFmtId="0" fontId="3" fillId="8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87" fontId="3" fillId="0" borderId="0" xfId="0" applyNumberFormat="1" applyFont="1">
      <alignment vertical="center"/>
    </xf>
    <xf numFmtId="0" fontId="6" fillId="8" borderId="1" xfId="0" applyFont="1" applyFill="1" applyBorder="1" applyAlignment="1">
      <alignment horizontal="center" vertical="center"/>
    </xf>
    <xf numFmtId="190" fontId="38" fillId="0" borderId="31" xfId="0" applyNumberFormat="1" applyFont="1" applyBorder="1" applyAlignment="1">
      <alignment horizontal="center" vertical="center" shrinkToFit="1"/>
    </xf>
    <xf numFmtId="0" fontId="36" fillId="3" borderId="20" xfId="0" applyFont="1" applyFill="1" applyBorder="1" applyAlignment="1">
      <alignment horizontal="center" vertical="center"/>
    </xf>
    <xf numFmtId="187" fontId="3" fillId="0" borderId="123" xfId="0" applyNumberFormat="1" applyFont="1" applyBorder="1">
      <alignment vertical="center"/>
    </xf>
    <xf numFmtId="185" fontId="38" fillId="0" borderId="20" xfId="0" applyNumberFormat="1" applyFont="1" applyBorder="1">
      <alignment vertical="center"/>
    </xf>
    <xf numFmtId="185" fontId="38" fillId="0" borderId="11" xfId="0" applyNumberFormat="1" applyFont="1" applyBorder="1">
      <alignment vertical="center"/>
    </xf>
    <xf numFmtId="183" fontId="3" fillId="8" borderId="2" xfId="0" applyNumberFormat="1" applyFont="1" applyFill="1" applyBorder="1" applyAlignment="1">
      <alignment vertical="center" wrapText="1"/>
    </xf>
    <xf numFmtId="183" fontId="6" fillId="8" borderId="12" xfId="0" applyNumberFormat="1" applyFont="1" applyFill="1" applyBorder="1" applyAlignment="1">
      <alignment vertical="center" wrapText="1"/>
    </xf>
    <xf numFmtId="0" fontId="3" fillId="8" borderId="1" xfId="0" applyFont="1" applyFill="1" applyBorder="1" applyAlignment="1">
      <alignment horizontal="center" vertical="center"/>
    </xf>
    <xf numFmtId="0" fontId="5" fillId="17" borderId="44" xfId="0" applyFont="1" applyFill="1" applyBorder="1" applyAlignment="1">
      <alignment horizontal="center" vertical="center" shrinkToFit="1"/>
    </xf>
    <xf numFmtId="0" fontId="9" fillId="17" borderId="44" xfId="0" applyFont="1" applyFill="1" applyBorder="1" applyAlignment="1">
      <alignment vertical="center" wrapText="1" shrinkToFit="1"/>
    </xf>
    <xf numFmtId="0" fontId="5" fillId="17" borderId="41" xfId="0" applyFont="1" applyFill="1" applyBorder="1" applyAlignment="1">
      <alignment horizontal="center" vertical="center" shrinkToFit="1"/>
    </xf>
    <xf numFmtId="0" fontId="9" fillId="17" borderId="41" xfId="0" applyFont="1" applyFill="1" applyBorder="1" applyAlignment="1">
      <alignment vertical="center" shrinkToFit="1"/>
    </xf>
    <xf numFmtId="0" fontId="9" fillId="17" borderId="42" xfId="0" applyFont="1" applyFill="1" applyBorder="1" applyAlignment="1">
      <alignment vertical="center" shrinkToFit="1"/>
    </xf>
    <xf numFmtId="0" fontId="7" fillId="16" borderId="31" xfId="0" applyFont="1" applyFill="1" applyBorder="1" applyAlignment="1">
      <alignment horizontal="right" vertical="center" wrapText="1" shrinkToFit="1"/>
    </xf>
    <xf numFmtId="0" fontId="7" fillId="16" borderId="31" xfId="0" applyFont="1" applyFill="1" applyBorder="1" applyAlignment="1">
      <alignment horizontal="right" vertical="center" shrinkToFit="1"/>
    </xf>
    <xf numFmtId="0" fontId="7" fillId="16" borderId="20" xfId="0" applyFont="1" applyFill="1" applyBorder="1" applyAlignment="1">
      <alignment horizontal="right" vertical="center" shrinkToFit="1"/>
    </xf>
    <xf numFmtId="0" fontId="7" fillId="16" borderId="11" xfId="0" applyFont="1" applyFill="1" applyBorder="1" applyAlignment="1">
      <alignment horizontal="right" vertical="center" shrinkToFit="1"/>
    </xf>
    <xf numFmtId="0" fontId="7" fillId="16" borderId="2" xfId="0" applyFont="1" applyFill="1" applyBorder="1" applyAlignment="1">
      <alignment horizontal="right" vertical="center" shrinkToFit="1"/>
    </xf>
    <xf numFmtId="0" fontId="7" fillId="16" borderId="12" xfId="0" applyFont="1" applyFill="1" applyBorder="1" applyAlignment="1">
      <alignment horizontal="right" vertical="center" shrinkToFit="1"/>
    </xf>
    <xf numFmtId="0" fontId="7" fillId="16" borderId="1" xfId="0" applyFont="1" applyFill="1" applyBorder="1" applyAlignment="1">
      <alignment horizontal="right" vertical="center" shrinkToFit="1"/>
    </xf>
    <xf numFmtId="0" fontId="6" fillId="16" borderId="31" xfId="0" applyFont="1" applyFill="1" applyBorder="1" applyAlignment="1">
      <alignment horizontal="right" vertical="center" shrinkToFit="1"/>
    </xf>
    <xf numFmtId="0" fontId="7" fillId="16" borderId="20" xfId="0" applyFont="1" applyFill="1" applyBorder="1" applyAlignment="1">
      <alignment horizontal="center" vertical="center" shrinkToFit="1"/>
    </xf>
    <xf numFmtId="0" fontId="7" fillId="16" borderId="21" xfId="0" applyFont="1" applyFill="1" applyBorder="1" applyAlignment="1">
      <alignment vertical="center" shrinkToFit="1"/>
    </xf>
    <xf numFmtId="0" fontId="7" fillId="16" borderId="20" xfId="0" applyFont="1" applyFill="1" applyBorder="1" applyAlignment="1">
      <alignment vertical="center" shrinkToFit="1"/>
    </xf>
    <xf numFmtId="0" fontId="7" fillId="16" borderId="31" xfId="0" applyFont="1" applyFill="1" applyBorder="1" applyAlignment="1">
      <alignment horizontal="center" vertical="center" shrinkToFit="1"/>
    </xf>
    <xf numFmtId="0" fontId="7" fillId="16" borderId="97" xfId="0" applyFont="1" applyFill="1" applyBorder="1" applyAlignment="1">
      <alignment vertical="center" shrinkToFit="1"/>
    </xf>
    <xf numFmtId="0" fontId="5" fillId="13" borderId="51" xfId="0" applyFont="1" applyFill="1" applyBorder="1" applyAlignment="1">
      <alignment horizontal="center" vertical="center" shrinkToFit="1"/>
    </xf>
    <xf numFmtId="0" fontId="9" fillId="13" borderId="51" xfId="0" applyFont="1" applyFill="1" applyBorder="1" applyAlignment="1">
      <alignment horizontal="center" vertical="center" shrinkToFit="1"/>
    </xf>
    <xf numFmtId="0" fontId="9" fillId="13" borderId="52" xfId="0" applyFont="1" applyFill="1" applyBorder="1" applyAlignment="1">
      <alignment horizontal="center" vertical="center" shrinkToFit="1"/>
    </xf>
    <xf numFmtId="0" fontId="5" fillId="2" borderId="57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178" fontId="7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vertical="center" wrapText="1" shrinkToFit="1"/>
    </xf>
    <xf numFmtId="0" fontId="3" fillId="0" borderId="0" xfId="0" applyFont="1" applyAlignment="1">
      <alignment horizontal="center" vertical="center" wrapText="1"/>
    </xf>
    <xf numFmtId="178" fontId="3" fillId="0" borderId="0" xfId="0" applyNumberFormat="1" applyFont="1" applyAlignment="1">
      <alignment horizontal="center" vertical="center" wrapText="1"/>
    </xf>
    <xf numFmtId="0" fontId="27" fillId="0" borderId="172" xfId="0" applyFont="1" applyBorder="1" applyAlignment="1">
      <alignment vertical="center" wrapText="1"/>
    </xf>
    <xf numFmtId="0" fontId="27" fillId="0" borderId="173" xfId="0" applyFont="1" applyBorder="1" applyAlignment="1">
      <alignment vertical="center" wrapText="1"/>
    </xf>
    <xf numFmtId="0" fontId="27" fillId="0" borderId="174" xfId="0" applyFont="1" applyBorder="1" applyAlignment="1">
      <alignment vertical="center" wrapText="1"/>
    </xf>
    <xf numFmtId="0" fontId="27" fillId="0" borderId="175" xfId="0" applyFont="1" applyBorder="1" applyAlignment="1">
      <alignment vertical="center" wrapText="1"/>
    </xf>
    <xf numFmtId="0" fontId="27" fillId="0" borderId="176" xfId="0" applyFont="1" applyBorder="1" applyAlignment="1">
      <alignment vertical="center" wrapText="1"/>
    </xf>
    <xf numFmtId="0" fontId="27" fillId="0" borderId="177" xfId="0" applyFont="1" applyBorder="1" applyAlignment="1">
      <alignment vertical="center" wrapText="1"/>
    </xf>
    <xf numFmtId="0" fontId="27" fillId="0" borderId="178" xfId="0" applyFont="1" applyBorder="1" applyAlignment="1">
      <alignment vertical="center" wrapText="1"/>
    </xf>
    <xf numFmtId="0" fontId="27" fillId="0" borderId="179" xfId="0" applyFont="1" applyBorder="1" applyAlignment="1">
      <alignment vertical="center" wrapText="1"/>
    </xf>
    <xf numFmtId="0" fontId="28" fillId="0" borderId="172" xfId="0" applyFont="1" applyBorder="1" applyAlignment="1">
      <alignment vertical="center" wrapText="1" shrinkToFit="1"/>
    </xf>
    <xf numFmtId="0" fontId="28" fillId="0" borderId="180" xfId="0" applyFont="1" applyBorder="1" applyAlignment="1">
      <alignment horizontal="left" vertical="center" shrinkToFit="1"/>
    </xf>
    <xf numFmtId="0" fontId="27" fillId="0" borderId="179" xfId="0" applyFont="1" applyBorder="1" applyAlignment="1">
      <alignment horizontal="left" vertical="center" wrapText="1" shrinkToFit="1"/>
    </xf>
    <xf numFmtId="0" fontId="28" fillId="0" borderId="173" xfId="0" applyFont="1" applyBorder="1" applyAlignment="1">
      <alignment horizontal="left" vertical="center" shrinkToFit="1"/>
    </xf>
    <xf numFmtId="0" fontId="28" fillId="0" borderId="182" xfId="0" applyFont="1" applyBorder="1" applyAlignment="1">
      <alignment horizontal="left" vertical="center" wrapText="1" shrinkToFit="1"/>
    </xf>
    <xf numFmtId="0" fontId="27" fillId="0" borderId="131" xfId="0" applyFont="1" applyBorder="1" applyAlignment="1">
      <alignment vertical="center" wrapText="1"/>
    </xf>
    <xf numFmtId="0" fontId="27" fillId="0" borderId="125" xfId="0" applyFont="1" applyBorder="1" applyAlignment="1">
      <alignment vertical="center" wrapText="1"/>
    </xf>
    <xf numFmtId="0" fontId="27" fillId="0" borderId="134" xfId="0" applyFont="1" applyBorder="1" applyAlignment="1">
      <alignment vertical="center" wrapText="1"/>
    </xf>
    <xf numFmtId="0" fontId="27" fillId="0" borderId="126" xfId="0" applyFont="1" applyBorder="1" applyAlignment="1">
      <alignment vertical="center" wrapText="1"/>
    </xf>
    <xf numFmtId="0" fontId="27" fillId="0" borderId="127" xfId="0" applyFont="1" applyBorder="1" applyAlignment="1">
      <alignment vertical="center" wrapText="1"/>
    </xf>
    <xf numFmtId="0" fontId="27" fillId="0" borderId="128" xfId="0" applyFont="1" applyBorder="1" applyAlignment="1">
      <alignment vertical="center" wrapText="1"/>
    </xf>
    <xf numFmtId="0" fontId="27" fillId="0" borderId="183" xfId="0" applyFont="1" applyBorder="1" applyAlignment="1">
      <alignment vertical="center" wrapText="1"/>
    </xf>
    <xf numFmtId="0" fontId="27" fillId="0" borderId="50" xfId="0" applyFont="1" applyBorder="1" applyAlignment="1">
      <alignment vertical="center" wrapText="1"/>
    </xf>
    <xf numFmtId="0" fontId="28" fillId="0" borderId="131" xfId="0" applyFont="1" applyBorder="1" applyAlignment="1">
      <alignment vertical="center" wrapText="1" shrinkToFit="1"/>
    </xf>
    <xf numFmtId="0" fontId="28" fillId="0" borderId="184" xfId="0" applyFont="1" applyBorder="1" applyAlignment="1">
      <alignment horizontal="left" vertical="center" shrinkToFit="1"/>
    </xf>
    <xf numFmtId="0" fontId="28" fillId="0" borderId="126" xfId="0" applyFont="1" applyBorder="1" applyAlignment="1">
      <alignment horizontal="left" vertical="center" shrinkToFit="1"/>
    </xf>
    <xf numFmtId="0" fontId="28" fillId="0" borderId="127" xfId="0" applyFont="1" applyBorder="1" applyAlignment="1">
      <alignment horizontal="left" vertical="center" shrinkToFit="1"/>
    </xf>
    <xf numFmtId="0" fontId="27" fillId="0" borderId="50" xfId="0" applyFont="1" applyBorder="1" applyAlignment="1">
      <alignment horizontal="left" vertical="center" wrapText="1" shrinkToFit="1"/>
    </xf>
    <xf numFmtId="0" fontId="28" fillId="0" borderId="125" xfId="0" applyFont="1" applyBorder="1" applyAlignment="1">
      <alignment horizontal="left" vertical="center" shrinkToFit="1"/>
    </xf>
    <xf numFmtId="0" fontId="28" fillId="0" borderId="69" xfId="0" applyFont="1" applyBorder="1" applyAlignment="1">
      <alignment horizontal="left" vertical="center" wrapText="1" shrinkToFit="1"/>
    </xf>
    <xf numFmtId="0" fontId="9" fillId="0" borderId="0" xfId="0" applyFont="1" applyAlignment="1">
      <alignment horizontal="center" vertical="center" wrapText="1"/>
    </xf>
    <xf numFmtId="0" fontId="5" fillId="17" borderId="43" xfId="0" applyFont="1" applyFill="1" applyBorder="1" applyAlignment="1">
      <alignment horizontal="right" vertical="center" shrinkToFit="1"/>
    </xf>
    <xf numFmtId="0" fontId="5" fillId="17" borderId="44" xfId="0" applyFont="1" applyFill="1" applyBorder="1" applyAlignment="1">
      <alignment horizontal="right" vertical="center" shrinkToFit="1"/>
    </xf>
    <xf numFmtId="0" fontId="7" fillId="16" borderId="20" xfId="0" applyFont="1" applyFill="1" applyBorder="1" applyAlignment="1">
      <alignment horizontal="right" vertical="center" wrapText="1" shrinkToFit="1"/>
    </xf>
    <xf numFmtId="0" fontId="5" fillId="2" borderId="132" xfId="0" applyFont="1" applyFill="1" applyBorder="1" applyAlignment="1">
      <alignment horizontal="center" vertical="center" shrinkToFit="1"/>
    </xf>
    <xf numFmtId="0" fontId="5" fillId="2" borderId="133" xfId="0" applyFont="1" applyFill="1" applyBorder="1" applyAlignment="1">
      <alignment horizontal="center" vertical="center" shrinkToFit="1"/>
    </xf>
    <xf numFmtId="0" fontId="5" fillId="5" borderId="138" xfId="0" applyFont="1" applyFill="1" applyBorder="1" applyAlignment="1">
      <alignment horizontal="center" vertical="center" shrinkToFit="1"/>
    </xf>
    <xf numFmtId="0" fontId="9" fillId="5" borderId="45" xfId="0" applyFont="1" applyFill="1" applyBorder="1" applyAlignment="1">
      <alignment vertical="center" shrinkToFit="1"/>
    </xf>
    <xf numFmtId="0" fontId="5" fillId="5" borderId="84" xfId="0" applyFont="1" applyFill="1" applyBorder="1" applyAlignment="1">
      <alignment horizontal="center" vertical="center" shrinkToFit="1"/>
    </xf>
    <xf numFmtId="0" fontId="9" fillId="5" borderId="56" xfId="0" applyFont="1" applyFill="1" applyBorder="1" applyAlignment="1">
      <alignment vertical="center" shrinkToFit="1"/>
    </xf>
    <xf numFmtId="0" fontId="7" fillId="6" borderId="46" xfId="0" applyFont="1" applyFill="1" applyBorder="1" applyAlignment="1">
      <alignment horizontal="right" vertical="center" wrapText="1" shrinkToFit="1"/>
    </xf>
    <xf numFmtId="0" fontId="11" fillId="6" borderId="139" xfId="0" applyFont="1" applyFill="1" applyBorder="1" applyAlignment="1">
      <alignment horizontal="left" vertical="center" wrapText="1" shrinkToFit="1"/>
    </xf>
    <xf numFmtId="0" fontId="7" fillId="6" borderId="11" xfId="0" applyFont="1" applyFill="1" applyBorder="1" applyAlignment="1">
      <alignment horizontal="right" vertical="center" wrapText="1" shrinkToFit="1"/>
    </xf>
    <xf numFmtId="0" fontId="7" fillId="6" borderId="2" xfId="0" applyFont="1" applyFill="1" applyBorder="1" applyAlignment="1">
      <alignment horizontal="right" vertical="center" wrapText="1" shrinkToFit="1"/>
    </xf>
    <xf numFmtId="0" fontId="7" fillId="6" borderId="31" xfId="0" applyFont="1" applyFill="1" applyBorder="1" applyAlignment="1">
      <alignment horizontal="right" vertical="center" wrapText="1" shrinkToFit="1"/>
    </xf>
    <xf numFmtId="0" fontId="7" fillId="6" borderId="11" xfId="0" applyFont="1" applyFill="1" applyBorder="1" applyAlignment="1">
      <alignment horizontal="right" vertical="center" shrinkToFit="1"/>
    </xf>
    <xf numFmtId="0" fontId="7" fillId="6" borderId="2" xfId="0" applyFont="1" applyFill="1" applyBorder="1" applyAlignment="1">
      <alignment horizontal="right" vertical="center" shrinkToFit="1"/>
    </xf>
    <xf numFmtId="0" fontId="7" fillId="6" borderId="10" xfId="0" applyFont="1" applyFill="1" applyBorder="1" applyAlignment="1">
      <alignment horizontal="right" vertical="center" shrinkToFit="1"/>
    </xf>
    <xf numFmtId="0" fontId="7" fillId="6" borderId="20" xfId="0" applyFont="1" applyFill="1" applyBorder="1" applyAlignment="1">
      <alignment horizontal="right" vertical="center" shrinkToFit="1"/>
    </xf>
    <xf numFmtId="0" fontId="7" fillId="6" borderId="55" xfId="0" applyFont="1" applyFill="1" applyBorder="1" applyAlignment="1">
      <alignment horizontal="right" vertical="center" shrinkToFit="1"/>
    </xf>
    <xf numFmtId="0" fontId="7" fillId="6" borderId="11" xfId="0" applyFont="1" applyFill="1" applyBorder="1" applyAlignment="1">
      <alignment horizontal="center" vertical="center" wrapText="1" shrinkToFit="1"/>
    </xf>
    <xf numFmtId="0" fontId="7" fillId="6" borderId="2" xfId="0" applyFont="1" applyFill="1" applyBorder="1" applyAlignment="1">
      <alignment horizontal="center" vertical="center" wrapText="1" shrinkToFit="1"/>
    </xf>
    <xf numFmtId="0" fontId="7" fillId="6" borderId="31" xfId="0" applyFont="1" applyFill="1" applyBorder="1" applyAlignment="1">
      <alignment horizontal="center" vertical="center" wrapText="1" shrinkToFit="1"/>
    </xf>
    <xf numFmtId="0" fontId="30" fillId="0" borderId="0" xfId="0" applyFont="1">
      <alignment vertical="center"/>
    </xf>
    <xf numFmtId="0" fontId="3" fillId="8" borderId="35" xfId="0" applyFont="1" applyFill="1" applyBorder="1" applyAlignment="1">
      <alignment horizontal="center" vertical="center"/>
    </xf>
    <xf numFmtId="187" fontId="38" fillId="0" borderId="135" xfId="0" applyNumberFormat="1" applyFont="1" applyBorder="1" applyAlignment="1">
      <alignment horizontal="center" vertical="center"/>
    </xf>
    <xf numFmtId="187" fontId="38" fillId="0" borderId="186" xfId="0" applyNumberFormat="1" applyFont="1" applyBorder="1" applyAlignment="1">
      <alignment horizontal="center" vertical="center"/>
    </xf>
    <xf numFmtId="187" fontId="38" fillId="0" borderId="33" xfId="0" applyNumberFormat="1" applyFont="1" applyBorder="1" applyAlignment="1">
      <alignment horizontal="center" vertical="center"/>
    </xf>
    <xf numFmtId="187" fontId="38" fillId="0" borderId="70" xfId="0" applyNumberFormat="1" applyFont="1" applyBorder="1" applyAlignment="1">
      <alignment horizontal="center" vertical="center"/>
    </xf>
    <xf numFmtId="185" fontId="38" fillId="0" borderId="64" xfId="0" applyNumberFormat="1" applyFont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 wrapText="1"/>
    </xf>
    <xf numFmtId="0" fontId="9" fillId="3" borderId="100" xfId="0" applyFont="1" applyFill="1" applyBorder="1" applyAlignment="1">
      <alignment horizontal="center" vertical="center"/>
    </xf>
    <xf numFmtId="0" fontId="7" fillId="16" borderId="187" xfId="0" applyFont="1" applyFill="1" applyBorder="1" applyAlignment="1">
      <alignment vertical="center" shrinkToFit="1"/>
    </xf>
    <xf numFmtId="49" fontId="5" fillId="0" borderId="15" xfId="0" applyNumberFormat="1" applyFont="1" applyBorder="1" applyAlignment="1">
      <alignment horizontal="center" vertical="center" shrinkToFit="1"/>
    </xf>
    <xf numFmtId="49" fontId="5" fillId="0" borderId="23" xfId="0" applyNumberFormat="1" applyFont="1" applyBorder="1" applyAlignment="1">
      <alignment horizontal="center" vertical="center" shrinkToFit="1"/>
    </xf>
    <xf numFmtId="49" fontId="5" fillId="0" borderId="150" xfId="0" applyNumberFormat="1" applyFont="1" applyBorder="1" applyAlignment="1" applyProtection="1">
      <alignment horizontal="center" vertical="center" shrinkToFit="1"/>
      <protection locked="0"/>
    </xf>
    <xf numFmtId="0" fontId="19" fillId="10" borderId="194" xfId="0" applyFont="1" applyFill="1" applyBorder="1" applyAlignment="1">
      <alignment vertical="center" shrinkToFit="1"/>
    </xf>
    <xf numFmtId="0" fontId="5" fillId="10" borderId="129" xfId="0" applyFont="1" applyFill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7" borderId="114" xfId="0" applyFont="1" applyFill="1" applyBorder="1" applyAlignment="1">
      <alignment horizontal="center" vertical="center"/>
    </xf>
    <xf numFmtId="0" fontId="5" fillId="0" borderId="143" xfId="0" applyFont="1" applyBorder="1" applyAlignment="1">
      <alignment horizontal="center" vertical="center" shrinkToFit="1"/>
    </xf>
    <xf numFmtId="0" fontId="5" fillId="0" borderId="65" xfId="0" applyFont="1" applyBorder="1" applyAlignment="1">
      <alignment horizontal="center" vertical="center" shrinkToFit="1"/>
    </xf>
    <xf numFmtId="0" fontId="5" fillId="13" borderId="20" xfId="0" applyFont="1" applyFill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 shrinkToFit="1"/>
    </xf>
    <xf numFmtId="0" fontId="5" fillId="5" borderId="20" xfId="0" applyFont="1" applyFill="1" applyBorder="1" applyAlignment="1">
      <alignment horizontal="center" vertical="center" shrinkToFit="1"/>
    </xf>
    <xf numFmtId="0" fontId="5" fillId="5" borderId="20" xfId="0" applyFont="1" applyFill="1" applyBorder="1" applyAlignment="1">
      <alignment vertical="center" shrinkToFit="1"/>
    </xf>
    <xf numFmtId="0" fontId="5" fillId="17" borderId="20" xfId="0" applyFont="1" applyFill="1" applyBorder="1" applyAlignment="1">
      <alignment horizontal="right" vertical="center" shrinkToFit="1"/>
    </xf>
    <xf numFmtId="0" fontId="7" fillId="6" borderId="20" xfId="0" applyFont="1" applyFill="1" applyBorder="1" applyAlignment="1">
      <alignment horizontal="center" vertical="center" wrapText="1" shrinkToFit="1"/>
    </xf>
    <xf numFmtId="0" fontId="7" fillId="6" borderId="20" xfId="0" applyFont="1" applyFill="1" applyBorder="1" applyAlignment="1">
      <alignment vertical="center" wrapText="1" shrinkToFit="1"/>
    </xf>
    <xf numFmtId="0" fontId="3" fillId="6" borderId="20" xfId="0" applyFont="1" applyFill="1" applyBorder="1" applyAlignment="1">
      <alignment vertical="center" wrapText="1" shrinkToFit="1"/>
    </xf>
    <xf numFmtId="178" fontId="5" fillId="0" borderId="0" xfId="0" applyNumberFormat="1" applyFont="1" applyAlignment="1" applyProtection="1">
      <alignment horizontal="center" vertical="center" shrinkToFit="1"/>
      <protection locked="0"/>
    </xf>
    <xf numFmtId="178" fontId="41" fillId="0" borderId="0" xfId="0" applyNumberFormat="1" applyFont="1" applyAlignment="1">
      <alignment horizontal="center" vertical="center" wrapText="1"/>
    </xf>
    <xf numFmtId="49" fontId="3" fillId="0" borderId="20" xfId="0" applyNumberFormat="1" applyFont="1" applyBorder="1" applyAlignment="1">
      <alignment vertical="center" wrapText="1"/>
    </xf>
    <xf numFmtId="178" fontId="3" fillId="4" borderId="20" xfId="0" applyNumberFormat="1" applyFont="1" applyFill="1" applyBorder="1" applyAlignment="1">
      <alignment vertical="center" wrapText="1"/>
    </xf>
    <xf numFmtId="190" fontId="3" fillId="0" borderId="20" xfId="0" applyNumberFormat="1" applyFont="1" applyBorder="1" applyAlignment="1">
      <alignment vertical="center" wrapText="1"/>
    </xf>
    <xf numFmtId="0" fontId="5" fillId="17" borderId="20" xfId="0" applyFont="1" applyFill="1" applyBorder="1" applyAlignment="1">
      <alignment horizontal="center" vertical="center" shrinkToFit="1"/>
    </xf>
    <xf numFmtId="38" fontId="3" fillId="0" borderId="20" xfId="0" applyNumberFormat="1" applyFont="1" applyBorder="1" applyAlignment="1">
      <alignment vertical="center" wrapText="1"/>
    </xf>
    <xf numFmtId="176" fontId="3" fillId="0" borderId="20" xfId="0" applyNumberFormat="1" applyFont="1" applyBorder="1" applyAlignment="1">
      <alignment vertical="center" wrapText="1"/>
    </xf>
    <xf numFmtId="182" fontId="3" fillId="0" borderId="20" xfId="0" applyNumberFormat="1" applyFont="1" applyBorder="1" applyAlignment="1">
      <alignment vertical="center" wrapText="1"/>
    </xf>
    <xf numFmtId="180" fontId="3" fillId="0" borderId="20" xfId="0" applyNumberFormat="1" applyFont="1" applyBorder="1" applyAlignment="1">
      <alignment vertical="center" wrapText="1"/>
    </xf>
    <xf numFmtId="0" fontId="9" fillId="13" borderId="20" xfId="0" applyFont="1" applyFill="1" applyBorder="1" applyAlignment="1">
      <alignment horizontal="center" vertical="center" wrapText="1" shrinkToFit="1"/>
    </xf>
    <xf numFmtId="0" fontId="6" fillId="16" borderId="20" xfId="0" applyFont="1" applyFill="1" applyBorder="1" applyAlignment="1">
      <alignment horizontal="right" vertical="center" wrapText="1" shrinkToFit="1"/>
    </xf>
    <xf numFmtId="178" fontId="3" fillId="0" borderId="0" xfId="0" applyNumberFormat="1" applyFont="1" applyAlignment="1">
      <alignment vertical="center" shrinkToFit="1"/>
    </xf>
    <xf numFmtId="178" fontId="7" fillId="0" borderId="0" xfId="0" applyNumberFormat="1" applyFont="1" applyAlignment="1">
      <alignment horizontal="right" vertical="center" shrinkToFit="1"/>
    </xf>
    <xf numFmtId="178" fontId="5" fillId="0" borderId="0" xfId="0" applyNumberFormat="1" applyFont="1" applyAlignment="1">
      <alignment horizontal="center" vertical="center" shrinkToFit="1"/>
    </xf>
    <xf numFmtId="0" fontId="32" fillId="0" borderId="0" xfId="0" applyFont="1">
      <alignment vertical="center"/>
    </xf>
    <xf numFmtId="178" fontId="3" fillId="0" borderId="0" xfId="0" applyNumberFormat="1" applyFont="1" applyAlignment="1">
      <alignment vertical="center" wrapText="1" shrinkToFit="1"/>
    </xf>
    <xf numFmtId="181" fontId="3" fillId="0" borderId="20" xfId="0" applyNumberFormat="1" applyFont="1" applyBorder="1" applyAlignment="1">
      <alignment vertical="center" shrinkToFit="1"/>
    </xf>
    <xf numFmtId="177" fontId="9" fillId="3" borderId="20" xfId="0" applyNumberFormat="1" applyFont="1" applyFill="1" applyBorder="1" applyAlignment="1">
      <alignment horizontal="center" vertical="center" shrinkToFit="1"/>
    </xf>
    <xf numFmtId="192" fontId="5" fillId="0" borderId="20" xfId="0" applyNumberFormat="1" applyFont="1" applyBorder="1" applyAlignment="1">
      <alignment horizontal="center" vertical="center" shrinkToFit="1"/>
    </xf>
    <xf numFmtId="49" fontId="5" fillId="4" borderId="21" xfId="0" applyNumberFormat="1" applyFont="1" applyFill="1" applyBorder="1" applyAlignment="1">
      <alignment horizontal="center" vertical="center" shrinkToFit="1"/>
    </xf>
    <xf numFmtId="177" fontId="3" fillId="0" borderId="21" xfId="0" applyNumberFormat="1" applyFont="1" applyBorder="1" applyAlignment="1">
      <alignment vertical="center" wrapText="1"/>
    </xf>
    <xf numFmtId="49" fontId="3" fillId="0" borderId="20" xfId="0" applyNumberFormat="1" applyFont="1" applyBorder="1" applyAlignment="1">
      <alignment horizontal="center" vertical="center"/>
    </xf>
    <xf numFmtId="0" fontId="5" fillId="17" borderId="20" xfId="0" applyFont="1" applyFill="1" applyBorder="1" applyAlignment="1">
      <alignment vertical="center" shrinkToFit="1"/>
    </xf>
    <xf numFmtId="49" fontId="5" fillId="13" borderId="20" xfId="0" applyNumberFormat="1" applyFont="1" applyFill="1" applyBorder="1" applyAlignment="1">
      <alignment horizontal="center" vertical="center" shrinkToFit="1"/>
    </xf>
    <xf numFmtId="49" fontId="5" fillId="17" borderId="20" xfId="0" applyNumberFormat="1" applyFont="1" applyFill="1" applyBorder="1" applyAlignment="1">
      <alignment horizontal="center" vertical="center" shrinkToFit="1"/>
    </xf>
    <xf numFmtId="0" fontId="36" fillId="0" borderId="20" xfId="0" applyFont="1" applyBorder="1" applyAlignment="1">
      <alignment vertical="center" wrapText="1"/>
    </xf>
    <xf numFmtId="0" fontId="11" fillId="6" borderId="20" xfId="0" applyFont="1" applyFill="1" applyBorder="1" applyAlignment="1">
      <alignment horizontal="center" vertical="center" wrapText="1" shrinkToFit="1"/>
    </xf>
    <xf numFmtId="178" fontId="36" fillId="0" borderId="20" xfId="0" applyNumberFormat="1" applyFont="1" applyBorder="1" applyAlignment="1">
      <alignment vertical="center" wrapText="1"/>
    </xf>
    <xf numFmtId="0" fontId="5" fillId="17" borderId="20" xfId="0" applyFont="1" applyFill="1" applyBorder="1" applyAlignment="1">
      <alignment vertical="center" wrapText="1" shrinkToFit="1"/>
    </xf>
    <xf numFmtId="0" fontId="5" fillId="5" borderId="20" xfId="0" applyFont="1" applyFill="1" applyBorder="1" applyAlignment="1">
      <alignment vertical="center" wrapText="1" shrinkToFit="1"/>
    </xf>
    <xf numFmtId="0" fontId="5" fillId="13" borderId="20" xfId="0" applyFont="1" applyFill="1" applyBorder="1" applyAlignment="1">
      <alignment horizontal="center" vertical="center" wrapText="1" shrinkToFit="1"/>
    </xf>
    <xf numFmtId="0" fontId="7" fillId="6" borderId="20" xfId="0" applyFont="1" applyFill="1" applyBorder="1" applyAlignment="1">
      <alignment horizontal="left" vertical="center" wrapText="1" shrinkToFit="1"/>
    </xf>
    <xf numFmtId="0" fontId="36" fillId="17" borderId="20" xfId="0" applyFont="1" applyFill="1" applyBorder="1" applyAlignment="1">
      <alignment vertical="center" shrinkToFit="1"/>
    </xf>
    <xf numFmtId="0" fontId="36" fillId="17" borderId="20" xfId="0" applyFont="1" applyFill="1" applyBorder="1" applyAlignment="1">
      <alignment vertical="center" wrapText="1" shrinkToFit="1"/>
    </xf>
    <xf numFmtId="0" fontId="36" fillId="5" borderId="20" xfId="0" applyFont="1" applyFill="1" applyBorder="1" applyAlignment="1">
      <alignment vertical="center" shrinkToFit="1"/>
    </xf>
    <xf numFmtId="0" fontId="36" fillId="5" borderId="20" xfId="0" applyFont="1" applyFill="1" applyBorder="1" applyAlignment="1">
      <alignment vertical="center" wrapText="1" shrinkToFit="1"/>
    </xf>
    <xf numFmtId="0" fontId="36" fillId="4" borderId="21" xfId="0" applyFont="1" applyFill="1" applyBorder="1" applyAlignment="1">
      <alignment vertical="center" wrapText="1" shrinkToFit="1"/>
    </xf>
    <xf numFmtId="0" fontId="7" fillId="16" borderId="20" xfId="0" applyFont="1" applyFill="1" applyBorder="1" applyAlignment="1">
      <alignment horizontal="center" vertical="center" wrapText="1" shrinkToFit="1"/>
    </xf>
    <xf numFmtId="0" fontId="6" fillId="16" borderId="20" xfId="0" applyFont="1" applyFill="1" applyBorder="1" applyAlignment="1">
      <alignment horizontal="center" vertical="center" wrapText="1" shrinkToFit="1"/>
    </xf>
    <xf numFmtId="0" fontId="3" fillId="6" borderId="20" xfId="0" applyFont="1" applyFill="1" applyBorder="1" applyAlignment="1">
      <alignment horizontal="center" vertical="center" wrapText="1" shrinkToFit="1"/>
    </xf>
    <xf numFmtId="177" fontId="3" fillId="0" borderId="21" xfId="0" applyNumberFormat="1" applyFont="1" applyBorder="1" applyAlignment="1">
      <alignment horizontal="center" vertical="center" wrapText="1"/>
    </xf>
    <xf numFmtId="178" fontId="3" fillId="0" borderId="20" xfId="0" applyNumberFormat="1" applyFont="1" applyBorder="1" applyAlignment="1">
      <alignment horizontal="center" vertical="center" wrapText="1"/>
    </xf>
    <xf numFmtId="0" fontId="9" fillId="13" borderId="20" xfId="0" applyFont="1" applyFill="1" applyBorder="1" applyAlignment="1">
      <alignment vertical="center" shrinkToFit="1"/>
    </xf>
    <xf numFmtId="181" fontId="36" fillId="0" borderId="20" xfId="0" applyNumberFormat="1" applyFont="1" applyBorder="1" applyAlignment="1">
      <alignment vertical="center" shrinkToFit="1"/>
    </xf>
    <xf numFmtId="49" fontId="36" fillId="0" borderId="20" xfId="0" applyNumberFormat="1" applyFont="1" applyBorder="1" applyAlignment="1">
      <alignment vertical="center" wrapText="1"/>
    </xf>
    <xf numFmtId="178" fontId="36" fillId="4" borderId="20" xfId="0" applyNumberFormat="1" applyFont="1" applyFill="1" applyBorder="1" applyAlignment="1">
      <alignment vertical="center" wrapText="1"/>
    </xf>
    <xf numFmtId="190" fontId="36" fillId="0" borderId="20" xfId="0" applyNumberFormat="1" applyFont="1" applyBorder="1" applyAlignment="1">
      <alignment vertical="center" wrapText="1"/>
    </xf>
    <xf numFmtId="38" fontId="36" fillId="0" borderId="20" xfId="0" applyNumberFormat="1" applyFont="1" applyBorder="1" applyAlignment="1">
      <alignment vertical="center" wrapText="1"/>
    </xf>
    <xf numFmtId="176" fontId="36" fillId="0" borderId="20" xfId="0" applyNumberFormat="1" applyFont="1" applyBorder="1" applyAlignment="1">
      <alignment vertical="center" wrapText="1"/>
    </xf>
    <xf numFmtId="182" fontId="36" fillId="0" borderId="20" xfId="0" applyNumberFormat="1" applyFont="1" applyBorder="1" applyAlignment="1">
      <alignment vertical="center" wrapText="1"/>
    </xf>
    <xf numFmtId="180" fontId="36" fillId="0" borderId="20" xfId="0" applyNumberFormat="1" applyFont="1" applyBorder="1" applyAlignment="1">
      <alignment vertical="center" wrapText="1"/>
    </xf>
    <xf numFmtId="177" fontId="36" fillId="0" borderId="21" xfId="0" applyNumberFormat="1" applyFont="1" applyBorder="1" applyAlignment="1">
      <alignment vertical="center" wrapText="1"/>
    </xf>
    <xf numFmtId="0" fontId="36" fillId="0" borderId="20" xfId="0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 shrinkToFi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 shrinkToFi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78" fontId="6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178" fontId="31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 shrinkToFi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 shrinkToFit="1"/>
    </xf>
    <xf numFmtId="178" fontId="6" fillId="0" borderId="0" xfId="0" applyNumberFormat="1" applyFont="1" applyAlignment="1">
      <alignment horizontal="right" vertical="center" wrapText="1"/>
    </xf>
    <xf numFmtId="178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9" fontId="36" fillId="0" borderId="20" xfId="0" applyNumberFormat="1" applyFont="1" applyBorder="1" applyAlignment="1">
      <alignment vertical="center" wrapText="1"/>
    </xf>
    <xf numFmtId="0" fontId="33" fillId="0" borderId="0" xfId="0" applyFont="1" applyAlignment="1">
      <alignment horizontal="center" vertical="center" shrinkToFit="1"/>
    </xf>
    <xf numFmtId="0" fontId="2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7" fillId="0" borderId="134" xfId="0" applyFont="1" applyBorder="1" applyAlignment="1">
      <alignment horizontal="left" vertical="center" wrapText="1" shrinkToFit="1"/>
    </xf>
    <xf numFmtId="0" fontId="5" fillId="5" borderId="43" xfId="0" applyFont="1" applyFill="1" applyBorder="1" applyAlignment="1">
      <alignment vertical="center" shrinkToFit="1"/>
    </xf>
    <xf numFmtId="0" fontId="9" fillId="5" borderId="43" xfId="0" applyFont="1" applyFill="1" applyBorder="1" applyAlignment="1">
      <alignment vertical="center" wrapText="1" shrinkToFit="1"/>
    </xf>
    <xf numFmtId="0" fontId="5" fillId="12" borderId="123" xfId="0" applyFont="1" applyFill="1" applyBorder="1" applyAlignment="1">
      <alignment horizontal="center" vertical="center" shrinkToFit="1"/>
    </xf>
    <xf numFmtId="0" fontId="27" fillId="0" borderId="178" xfId="0" applyFont="1" applyBorder="1" applyAlignment="1">
      <alignment horizontal="left" vertical="center" wrapText="1" shrinkToFit="1"/>
    </xf>
    <xf numFmtId="0" fontId="27" fillId="0" borderId="183" xfId="0" applyFont="1" applyBorder="1" applyAlignment="1">
      <alignment horizontal="left" vertical="center" wrapText="1" shrinkToFit="1"/>
    </xf>
    <xf numFmtId="196" fontId="7" fillId="10" borderId="113" xfId="0" applyNumberFormat="1" applyFont="1" applyFill="1" applyBorder="1" applyAlignment="1">
      <alignment horizontal="center" vertical="center" shrinkToFit="1"/>
    </xf>
    <xf numFmtId="0" fontId="30" fillId="0" borderId="25" xfId="0" applyFont="1" applyBorder="1" applyAlignment="1">
      <alignment horizontal="center" vertical="center" shrinkToFit="1"/>
    </xf>
    <xf numFmtId="0" fontId="28" fillId="0" borderId="134" xfId="0" applyFont="1" applyBorder="1" applyAlignment="1">
      <alignment horizontal="left" vertical="center" shrinkToFit="1"/>
    </xf>
    <xf numFmtId="0" fontId="27" fillId="0" borderId="174" xfId="0" applyFont="1" applyBorder="1" applyAlignment="1">
      <alignment horizontal="left" vertical="center" shrinkToFit="1"/>
    </xf>
    <xf numFmtId="0" fontId="42" fillId="0" borderId="0" xfId="0" applyFont="1" applyAlignment="1">
      <alignment horizontal="right" vertical="center"/>
    </xf>
    <xf numFmtId="0" fontId="36" fillId="4" borderId="20" xfId="0" applyFont="1" applyFill="1" applyBorder="1" applyAlignment="1">
      <alignment vertical="center" wrapText="1"/>
    </xf>
    <xf numFmtId="0" fontId="43" fillId="0" borderId="0" xfId="0" applyFont="1">
      <alignment vertical="center"/>
    </xf>
    <xf numFmtId="0" fontId="30" fillId="0" borderId="147" xfId="0" applyFont="1" applyBorder="1" applyAlignment="1">
      <alignment horizontal="center" vertical="center" shrinkToFit="1"/>
    </xf>
    <xf numFmtId="49" fontId="51" fillId="0" borderId="123" xfId="0" applyNumberFormat="1" applyFont="1" applyBorder="1" applyAlignment="1" applyProtection="1">
      <alignment horizontal="center" vertical="center" shrinkToFit="1"/>
      <protection locked="0"/>
    </xf>
    <xf numFmtId="0" fontId="35" fillId="16" borderId="20" xfId="0" applyFont="1" applyFill="1" applyBorder="1" applyAlignment="1">
      <alignment horizontal="right" vertical="center" shrinkToFit="1"/>
    </xf>
    <xf numFmtId="0" fontId="28" fillId="0" borderId="183" xfId="0" applyFont="1" applyBorder="1" applyAlignment="1">
      <alignment horizontal="left" vertical="center" wrapText="1" shrinkToFit="1"/>
    </xf>
    <xf numFmtId="0" fontId="28" fillId="0" borderId="134" xfId="0" applyFont="1" applyBorder="1" applyAlignment="1">
      <alignment horizontal="left" vertical="center" wrapText="1" shrinkToFit="1"/>
    </xf>
    <xf numFmtId="0" fontId="27" fillId="0" borderId="134" xfId="0" applyFont="1" applyBorder="1" applyAlignment="1">
      <alignment horizontal="left" vertical="center" wrapText="1" shrinkToFit="1"/>
    </xf>
    <xf numFmtId="0" fontId="27" fillId="0" borderId="50" xfId="0" applyFont="1" applyBorder="1" applyAlignment="1">
      <alignment horizontal="left" vertical="center" wrapText="1" shrinkToFit="1"/>
    </xf>
    <xf numFmtId="0" fontId="28" fillId="0" borderId="134" xfId="0" applyFont="1" applyBorder="1" applyAlignment="1">
      <alignment horizontal="left" vertical="center" shrinkToFit="1"/>
    </xf>
    <xf numFmtId="0" fontId="28" fillId="0" borderId="50" xfId="0" applyFont="1" applyBorder="1" applyAlignment="1">
      <alignment horizontal="left" vertical="center" shrinkToFit="1"/>
    </xf>
    <xf numFmtId="0" fontId="28" fillId="0" borderId="50" xfId="0" applyFont="1" applyBorder="1" applyAlignment="1">
      <alignment horizontal="left" vertical="center" wrapText="1" shrinkToFit="1"/>
    </xf>
    <xf numFmtId="0" fontId="28" fillId="0" borderId="183" xfId="0" applyFont="1" applyBorder="1" applyAlignment="1">
      <alignment horizontal="left" vertical="center" shrinkToFit="1"/>
    </xf>
    <xf numFmtId="0" fontId="5" fillId="16" borderId="92" xfId="0" applyFont="1" applyFill="1" applyBorder="1" applyAlignment="1">
      <alignment horizontal="center" vertical="center"/>
    </xf>
    <xf numFmtId="0" fontId="5" fillId="16" borderId="93" xfId="0" applyFont="1" applyFill="1" applyBorder="1" applyAlignment="1">
      <alignment horizontal="center" vertical="center"/>
    </xf>
    <xf numFmtId="0" fontId="5" fillId="16" borderId="94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 shrinkToFit="1"/>
    </xf>
    <xf numFmtId="177" fontId="9" fillId="0" borderId="21" xfId="0" applyNumberFormat="1" applyFont="1" applyBorder="1" applyAlignment="1">
      <alignment horizontal="center" vertical="center" shrinkToFit="1"/>
    </xf>
    <xf numFmtId="177" fontId="9" fillId="0" borderId="22" xfId="0" applyNumberFormat="1" applyFont="1" applyBorder="1" applyAlignment="1">
      <alignment horizontal="center" vertical="center" shrinkToFit="1"/>
    </xf>
    <xf numFmtId="177" fontId="9" fillId="0" borderId="62" xfId="0" applyNumberFormat="1" applyFont="1" applyBorder="1" applyAlignment="1">
      <alignment horizontal="center" vertical="center" shrinkToFit="1"/>
    </xf>
    <xf numFmtId="0" fontId="9" fillId="13" borderId="53" xfId="0" applyFont="1" applyFill="1" applyBorder="1" applyAlignment="1">
      <alignment horizontal="center" vertical="center" shrinkToFit="1"/>
    </xf>
    <xf numFmtId="0" fontId="9" fillId="13" borderId="54" xfId="0" applyFont="1" applyFill="1" applyBorder="1" applyAlignment="1">
      <alignment horizontal="center" vertical="center" shrinkToFit="1"/>
    </xf>
    <xf numFmtId="0" fontId="40" fillId="14" borderId="92" xfId="0" applyFont="1" applyFill="1" applyBorder="1" applyAlignment="1">
      <alignment horizontal="center" vertical="center" shrinkToFit="1"/>
    </xf>
    <xf numFmtId="0" fontId="40" fillId="14" borderId="93" xfId="0" applyFont="1" applyFill="1" applyBorder="1" applyAlignment="1">
      <alignment horizontal="center" vertical="center" shrinkToFit="1"/>
    </xf>
    <xf numFmtId="0" fontId="40" fillId="14" borderId="94" xfId="0" applyFont="1" applyFill="1" applyBorder="1" applyAlignment="1">
      <alignment horizontal="center" vertical="center" shrinkToFit="1"/>
    </xf>
    <xf numFmtId="0" fontId="19" fillId="0" borderId="18" xfId="0" applyFont="1" applyBorder="1" applyAlignment="1">
      <alignment horizontal="left" vertical="center" wrapText="1" indent="2" shrinkToFit="1"/>
    </xf>
    <xf numFmtId="0" fontId="19" fillId="0" borderId="19" xfId="0" applyFont="1" applyBorder="1" applyAlignment="1">
      <alignment horizontal="left" vertical="center" wrapText="1" indent="2" shrinkToFit="1"/>
    </xf>
    <xf numFmtId="0" fontId="5" fillId="0" borderId="105" xfId="0" applyFont="1" applyBorder="1" applyAlignment="1" applyProtection="1">
      <alignment horizontal="left" vertical="center" indent="1" shrinkToFit="1"/>
      <protection locked="0"/>
    </xf>
    <xf numFmtId="0" fontId="5" fillId="0" borderId="19" xfId="0" applyFont="1" applyBorder="1" applyAlignment="1" applyProtection="1">
      <alignment horizontal="left" vertical="center" indent="1" shrinkToFit="1"/>
      <protection locked="0"/>
    </xf>
    <xf numFmtId="0" fontId="5" fillId="0" borderId="106" xfId="0" applyFont="1" applyBorder="1" applyAlignment="1" applyProtection="1">
      <alignment horizontal="left" vertical="center" indent="1" shrinkToFit="1"/>
      <protection locked="0"/>
    </xf>
    <xf numFmtId="0" fontId="48" fillId="0" borderId="21" xfId="0" applyFont="1" applyBorder="1" applyAlignment="1">
      <alignment horizontal="center" vertical="center" shrinkToFit="1"/>
    </xf>
    <xf numFmtId="0" fontId="48" fillId="0" borderId="22" xfId="0" applyFont="1" applyBorder="1" applyAlignment="1">
      <alignment horizontal="center" vertical="center" shrinkToFit="1"/>
    </xf>
    <xf numFmtId="0" fontId="13" fillId="7" borderId="21" xfId="0" applyFont="1" applyFill="1" applyBorder="1" applyAlignment="1">
      <alignment horizontal="center" vertical="center" shrinkToFit="1"/>
    </xf>
    <xf numFmtId="0" fontId="13" fillId="7" borderId="22" xfId="0" applyFont="1" applyFill="1" applyBorder="1" applyAlignment="1">
      <alignment horizontal="center" vertical="center" shrinkToFit="1"/>
    </xf>
    <xf numFmtId="0" fontId="5" fillId="0" borderId="97" xfId="0" applyFont="1" applyBorder="1" applyAlignment="1" applyProtection="1">
      <alignment horizontal="center" vertical="center" shrinkToFit="1"/>
      <protection locked="0"/>
    </xf>
    <xf numFmtId="0" fontId="5" fillId="0" borderId="22" xfId="0" applyFont="1" applyBorder="1" applyAlignment="1" applyProtection="1">
      <alignment horizontal="center" vertical="center" shrinkToFit="1"/>
      <protection locked="0"/>
    </xf>
    <xf numFmtId="0" fontId="5" fillId="7" borderId="21" xfId="0" applyFont="1" applyFill="1" applyBorder="1" applyAlignment="1">
      <alignment horizontal="center" vertical="center" shrinkToFit="1"/>
    </xf>
    <xf numFmtId="0" fontId="5" fillId="7" borderId="22" xfId="0" applyFont="1" applyFill="1" applyBorder="1" applyAlignment="1">
      <alignment horizontal="center" vertical="center" shrinkToFit="1"/>
    </xf>
    <xf numFmtId="0" fontId="5" fillId="7" borderId="98" xfId="0" applyFont="1" applyFill="1" applyBorder="1" applyAlignment="1">
      <alignment horizontal="center" vertical="center" shrinkToFit="1"/>
    </xf>
    <xf numFmtId="38" fontId="9" fillId="0" borderId="110" xfId="1" applyFont="1" applyBorder="1" applyAlignment="1" applyProtection="1">
      <alignment horizontal="center" vertical="center" shrinkToFit="1"/>
      <protection locked="0"/>
    </xf>
    <xf numFmtId="38" fontId="9" fillId="0" borderId="48" xfId="1" applyFont="1" applyBorder="1" applyAlignment="1" applyProtection="1">
      <alignment horizontal="center" vertical="center" shrinkToFit="1"/>
      <protection locked="0"/>
    </xf>
    <xf numFmtId="38" fontId="9" fillId="0" borderId="146" xfId="1" applyFont="1" applyBorder="1" applyAlignment="1" applyProtection="1">
      <alignment horizontal="center" vertical="center" shrinkToFit="1"/>
      <protection locked="0"/>
    </xf>
    <xf numFmtId="193" fontId="12" fillId="3" borderId="148" xfId="0" applyNumberFormat="1" applyFont="1" applyFill="1" applyBorder="1" applyAlignment="1">
      <alignment horizontal="center" vertical="center" shrinkToFit="1"/>
    </xf>
    <xf numFmtId="193" fontId="12" fillId="3" borderId="48" xfId="0" applyNumberFormat="1" applyFont="1" applyFill="1" applyBorder="1" applyAlignment="1">
      <alignment horizontal="center" vertical="center" shrinkToFit="1"/>
    </xf>
    <xf numFmtId="193" fontId="12" fillId="3" borderId="111" xfId="0" applyNumberFormat="1" applyFont="1" applyFill="1" applyBorder="1" applyAlignment="1">
      <alignment horizontal="center" vertical="center" shrinkToFit="1"/>
    </xf>
    <xf numFmtId="0" fontId="28" fillId="0" borderId="178" xfId="0" applyFont="1" applyBorder="1" applyAlignment="1">
      <alignment horizontal="left" vertical="center" wrapText="1" shrinkToFit="1"/>
    </xf>
    <xf numFmtId="0" fontId="28" fillId="0" borderId="174" xfId="0" applyFont="1" applyBorder="1" applyAlignment="1">
      <alignment horizontal="left" vertical="center" wrapText="1" shrinkToFit="1"/>
    </xf>
    <xf numFmtId="182" fontId="3" fillId="9" borderId="156" xfId="0" applyNumberFormat="1" applyFont="1" applyFill="1" applyBorder="1" applyAlignment="1" applyProtection="1">
      <alignment horizontal="left" vertical="center" shrinkToFit="1"/>
      <protection locked="0"/>
    </xf>
    <xf numFmtId="182" fontId="3" fillId="9" borderId="157" xfId="0" applyNumberFormat="1" applyFont="1" applyFill="1" applyBorder="1" applyAlignment="1" applyProtection="1">
      <alignment horizontal="left" vertical="center" shrinkToFit="1"/>
      <protection locked="0"/>
    </xf>
    <xf numFmtId="38" fontId="48" fillId="0" borderId="47" xfId="1" applyFont="1" applyBorder="1" applyAlignment="1">
      <alignment horizontal="center" vertical="center" shrinkToFit="1"/>
    </xf>
    <xf numFmtId="38" fontId="48" fillId="0" borderId="48" xfId="1" applyFont="1" applyBorder="1" applyAlignment="1">
      <alignment horizontal="center" vertical="center" shrinkToFit="1"/>
    </xf>
    <xf numFmtId="38" fontId="48" fillId="0" borderId="146" xfId="1" applyFont="1" applyBorder="1" applyAlignment="1">
      <alignment horizontal="center" vertical="center" shrinkToFit="1"/>
    </xf>
    <xf numFmtId="179" fontId="50" fillId="18" borderId="148" xfId="0" applyNumberFormat="1" applyFont="1" applyFill="1" applyBorder="1" applyAlignment="1">
      <alignment horizontal="center" vertical="center" shrinkToFit="1"/>
    </xf>
    <xf numFmtId="179" fontId="50" fillId="18" borderId="48" xfId="0" applyNumberFormat="1" applyFont="1" applyFill="1" applyBorder="1" applyAlignment="1">
      <alignment horizontal="center" vertical="center" shrinkToFit="1"/>
    </xf>
    <xf numFmtId="179" fontId="50" fillId="18" borderId="111" xfId="0" applyNumberFormat="1" applyFont="1" applyFill="1" applyBorder="1" applyAlignment="1">
      <alignment horizontal="center" vertical="center" shrinkToFit="1"/>
    </xf>
    <xf numFmtId="182" fontId="3" fillId="9" borderId="97" xfId="0" applyNumberFormat="1" applyFont="1" applyFill="1" applyBorder="1" applyAlignment="1" applyProtection="1">
      <alignment horizontal="center" vertical="center" shrinkToFit="1"/>
      <protection locked="0"/>
    </xf>
    <xf numFmtId="182" fontId="3" fillId="9" borderId="22" xfId="0" applyNumberFormat="1" applyFont="1" applyFill="1" applyBorder="1" applyAlignment="1" applyProtection="1">
      <alignment horizontal="center" vertical="center" shrinkToFit="1"/>
      <protection locked="0"/>
    </xf>
    <xf numFmtId="0" fontId="5" fillId="17" borderId="59" xfId="0" applyFont="1" applyFill="1" applyBorder="1" applyAlignment="1">
      <alignment horizontal="center" vertical="center" shrinkToFit="1"/>
    </xf>
    <xf numFmtId="0" fontId="5" fillId="17" borderId="60" xfId="0" applyFont="1" applyFill="1" applyBorder="1" applyAlignment="1">
      <alignment horizontal="center" vertical="center" shrinkToFit="1"/>
    </xf>
    <xf numFmtId="0" fontId="9" fillId="17" borderId="61" xfId="0" applyFont="1" applyFill="1" applyBorder="1" applyAlignment="1">
      <alignment horizontal="left" vertical="center" shrinkToFit="1"/>
    </xf>
    <xf numFmtId="0" fontId="9" fillId="17" borderId="44" xfId="0" applyFont="1" applyFill="1" applyBorder="1" applyAlignment="1">
      <alignment horizontal="left" vertical="center" shrinkToFit="1"/>
    </xf>
    <xf numFmtId="0" fontId="48" fillId="0" borderId="36" xfId="0" applyFont="1" applyBorder="1" applyAlignment="1">
      <alignment horizontal="center" vertical="center" shrinkToFit="1"/>
    </xf>
    <xf numFmtId="0" fontId="48" fillId="0" borderId="40" xfId="0" applyFont="1" applyBorder="1" applyAlignment="1">
      <alignment horizontal="center" vertical="center" shrinkToFit="1"/>
    </xf>
    <xf numFmtId="49" fontId="23" fillId="0" borderId="95" xfId="0" applyNumberFormat="1" applyFont="1" applyBorder="1" applyAlignment="1" applyProtection="1">
      <alignment horizontal="center" vertical="center" shrinkToFit="1"/>
      <protection locked="0"/>
    </xf>
    <xf numFmtId="49" fontId="23" fillId="0" borderId="40" xfId="0" applyNumberFormat="1" applyFont="1" applyBorder="1" applyAlignment="1" applyProtection="1">
      <alignment horizontal="center" vertical="center" shrinkToFit="1"/>
      <protection locked="0"/>
    </xf>
    <xf numFmtId="49" fontId="23" fillId="0" borderId="96" xfId="0" applyNumberFormat="1" applyFont="1" applyBorder="1" applyAlignment="1" applyProtection="1">
      <alignment horizontal="center" vertical="center" shrinkToFit="1"/>
      <protection locked="0"/>
    </xf>
    <xf numFmtId="0" fontId="20" fillId="0" borderId="21" xfId="0" applyFont="1" applyBorder="1" applyAlignment="1">
      <alignment horizontal="center" vertical="center" shrinkToFit="1"/>
    </xf>
    <xf numFmtId="0" fontId="20" fillId="0" borderId="22" xfId="0" applyFont="1" applyBorder="1" applyAlignment="1">
      <alignment horizontal="center" vertical="center" shrinkToFit="1"/>
    </xf>
    <xf numFmtId="176" fontId="21" fillId="0" borderId="21" xfId="0" applyNumberFormat="1" applyFont="1" applyBorder="1" applyAlignment="1">
      <alignment horizontal="center" vertical="center" wrapText="1" shrinkToFit="1"/>
    </xf>
    <xf numFmtId="176" fontId="21" fillId="0" borderId="22" xfId="0" applyNumberFormat="1" applyFont="1" applyBorder="1" applyAlignment="1">
      <alignment horizontal="center" vertical="center" wrapText="1" shrinkToFit="1"/>
    </xf>
    <xf numFmtId="0" fontId="14" fillId="7" borderId="21" xfId="0" applyFont="1" applyFill="1" applyBorder="1" applyAlignment="1">
      <alignment horizontal="center" vertical="center" wrapText="1" shrinkToFit="1"/>
    </xf>
    <xf numFmtId="0" fontId="14" fillId="7" borderId="22" xfId="0" applyFont="1" applyFill="1" applyBorder="1" applyAlignment="1">
      <alignment horizontal="center" vertical="center" wrapText="1" shrinkToFit="1"/>
    </xf>
    <xf numFmtId="176" fontId="5" fillId="0" borderId="97" xfId="0" applyNumberFormat="1" applyFont="1" applyBorder="1" applyAlignment="1" applyProtection="1">
      <alignment horizontal="center" vertical="center" wrapText="1" shrinkToFit="1"/>
      <protection locked="0"/>
    </xf>
    <xf numFmtId="176" fontId="5" fillId="0" borderId="22" xfId="0" applyNumberFormat="1" applyFont="1" applyBorder="1" applyAlignment="1" applyProtection="1">
      <alignment horizontal="center" vertical="center" wrapText="1" shrinkToFit="1"/>
      <protection locked="0"/>
    </xf>
    <xf numFmtId="0" fontId="5" fillId="7" borderId="21" xfId="0" applyFont="1" applyFill="1" applyBorder="1" applyAlignment="1">
      <alignment horizontal="center" vertical="center" wrapText="1" shrinkToFit="1"/>
    </xf>
    <xf numFmtId="0" fontId="5" fillId="7" borderId="22" xfId="0" applyFont="1" applyFill="1" applyBorder="1" applyAlignment="1">
      <alignment horizontal="center" vertical="center" wrapText="1" shrinkToFit="1"/>
    </xf>
    <xf numFmtId="0" fontId="5" fillId="7" borderId="98" xfId="0" applyFont="1" applyFill="1" applyBorder="1" applyAlignment="1">
      <alignment horizontal="center" vertical="center" wrapText="1" shrinkToFit="1"/>
    </xf>
    <xf numFmtId="49" fontId="5" fillId="0" borderId="21" xfId="0" applyNumberFormat="1" applyFont="1" applyBorder="1" applyAlignment="1" applyProtection="1">
      <alignment horizontal="center" vertical="center" shrinkToFit="1"/>
      <protection locked="0"/>
    </xf>
    <xf numFmtId="49" fontId="5" fillId="0" borderId="22" xfId="0" applyNumberFormat="1" applyFont="1" applyBorder="1" applyAlignment="1" applyProtection="1">
      <alignment horizontal="center" vertical="center" shrinkToFit="1"/>
      <protection locked="0"/>
    </xf>
    <xf numFmtId="49" fontId="5" fillId="0" borderId="98" xfId="0" applyNumberFormat="1" applyFont="1" applyBorder="1" applyAlignment="1" applyProtection="1">
      <alignment horizontal="center" vertical="center" shrinkToFit="1"/>
      <protection locked="0"/>
    </xf>
    <xf numFmtId="49" fontId="5" fillId="0" borderId="97" xfId="0" applyNumberFormat="1" applyFont="1" applyBorder="1" applyAlignment="1" applyProtection="1">
      <alignment horizontal="center" vertical="center" shrinkToFit="1"/>
      <protection locked="0"/>
    </xf>
    <xf numFmtId="0" fontId="48" fillId="0" borderId="21" xfId="0" applyFont="1" applyBorder="1" applyAlignment="1">
      <alignment horizontal="center" vertical="center" wrapText="1" shrinkToFit="1"/>
    </xf>
    <xf numFmtId="0" fontId="48" fillId="0" borderId="22" xfId="0" applyFont="1" applyBorder="1" applyAlignment="1">
      <alignment horizontal="center" vertical="center" wrapText="1" shrinkToFit="1"/>
    </xf>
    <xf numFmtId="0" fontId="19" fillId="0" borderId="22" xfId="0" applyFont="1" applyBorder="1" applyAlignment="1">
      <alignment horizontal="center" vertical="center" wrapText="1" shrinkToFit="1"/>
    </xf>
    <xf numFmtId="0" fontId="5" fillId="0" borderId="97" xfId="0" applyFont="1" applyBorder="1" applyAlignment="1" applyProtection="1">
      <alignment horizontal="center" vertical="center" wrapText="1" shrinkToFit="1"/>
      <protection locked="0"/>
    </xf>
    <xf numFmtId="0" fontId="5" fillId="0" borderId="22" xfId="0" applyFont="1" applyBorder="1" applyAlignment="1" applyProtection="1">
      <alignment horizontal="center" vertical="center" wrapText="1" shrinkToFit="1"/>
      <protection locked="0"/>
    </xf>
    <xf numFmtId="0" fontId="5" fillId="0" borderId="62" xfId="0" applyFont="1" applyBorder="1" applyAlignment="1" applyProtection="1">
      <alignment horizontal="center" vertical="center" wrapText="1" shrinkToFit="1"/>
      <protection locked="0"/>
    </xf>
    <xf numFmtId="0" fontId="5" fillId="0" borderId="22" xfId="0" applyFont="1" applyBorder="1" applyAlignment="1" applyProtection="1">
      <alignment horizontal="left" vertical="center" wrapText="1" shrinkToFit="1"/>
      <protection locked="0"/>
    </xf>
    <xf numFmtId="0" fontId="5" fillId="0" borderId="98" xfId="0" applyFont="1" applyBorder="1" applyAlignment="1" applyProtection="1">
      <alignment horizontal="left" vertical="center" wrapText="1" shrinkToFit="1"/>
      <protection locked="0"/>
    </xf>
    <xf numFmtId="193" fontId="12" fillId="3" borderId="65" xfId="0" applyNumberFormat="1" applyFont="1" applyFill="1" applyBorder="1" applyAlignment="1">
      <alignment horizontal="center" vertical="center" shrinkToFit="1"/>
    </xf>
    <xf numFmtId="193" fontId="12" fillId="3" borderId="40" xfId="0" applyNumberFormat="1" applyFont="1" applyFill="1" applyBorder="1" applyAlignment="1">
      <alignment horizontal="center" vertical="center" shrinkToFit="1"/>
    </xf>
    <xf numFmtId="193" fontId="12" fillId="3" borderId="96" xfId="0" applyNumberFormat="1" applyFont="1" applyFill="1" applyBorder="1" applyAlignment="1">
      <alignment horizontal="center" vertical="center" shrinkToFit="1"/>
    </xf>
    <xf numFmtId="38" fontId="9" fillId="0" borderId="97" xfId="1" applyFont="1" applyBorder="1" applyAlignment="1" applyProtection="1">
      <alignment horizontal="center" vertical="center" shrinkToFit="1"/>
      <protection locked="0"/>
    </xf>
    <xf numFmtId="38" fontId="9" fillId="0" borderId="22" xfId="1" applyFont="1" applyBorder="1" applyAlignment="1" applyProtection="1">
      <alignment horizontal="center" vertical="center" shrinkToFit="1"/>
      <protection locked="0"/>
    </xf>
    <xf numFmtId="38" fontId="9" fillId="0" borderId="24" xfId="1" applyFont="1" applyBorder="1" applyAlignment="1" applyProtection="1">
      <alignment horizontal="center" vertical="center" shrinkToFit="1"/>
      <protection locked="0"/>
    </xf>
    <xf numFmtId="38" fontId="49" fillId="0" borderId="21" xfId="1" applyFont="1" applyBorder="1" applyAlignment="1" applyProtection="1">
      <alignment horizontal="center" vertical="center" shrinkToFit="1"/>
      <protection locked="0"/>
    </xf>
    <xf numFmtId="38" fontId="49" fillId="0" borderId="22" xfId="1" applyFont="1" applyBorder="1" applyAlignment="1" applyProtection="1">
      <alignment horizontal="center" vertical="center" shrinkToFit="1"/>
      <protection locked="0"/>
    </xf>
    <xf numFmtId="38" fontId="49" fillId="0" borderId="24" xfId="1" applyFont="1" applyBorder="1" applyAlignment="1" applyProtection="1">
      <alignment horizontal="center" vertical="center" shrinkToFit="1"/>
      <protection locked="0"/>
    </xf>
    <xf numFmtId="0" fontId="5" fillId="19" borderId="25" xfId="0" applyFont="1" applyFill="1" applyBorder="1" applyAlignment="1">
      <alignment horizontal="center" vertical="center"/>
    </xf>
    <xf numFmtId="0" fontId="5" fillId="19" borderId="22" xfId="0" applyFont="1" applyFill="1" applyBorder="1" applyAlignment="1">
      <alignment horizontal="center" vertical="center"/>
    </xf>
    <xf numFmtId="0" fontId="5" fillId="19" borderId="98" xfId="0" applyFont="1" applyFill="1" applyBorder="1" applyAlignment="1">
      <alignment horizontal="center" vertical="center"/>
    </xf>
    <xf numFmtId="0" fontId="5" fillId="17" borderId="57" xfId="0" applyFont="1" applyFill="1" applyBorder="1" applyAlignment="1">
      <alignment horizontal="center" vertical="center" shrinkToFit="1"/>
    </xf>
    <xf numFmtId="0" fontId="5" fillId="17" borderId="58" xfId="0" applyFont="1" applyFill="1" applyBorder="1" applyAlignment="1">
      <alignment horizontal="center" vertical="center" shrinkToFit="1"/>
    </xf>
    <xf numFmtId="0" fontId="9" fillId="17" borderId="42" xfId="0" applyFont="1" applyFill="1" applyBorder="1" applyAlignment="1">
      <alignment horizontal="left" vertical="center" shrinkToFit="1"/>
    </xf>
    <xf numFmtId="0" fontId="9" fillId="17" borderId="43" xfId="0" applyFont="1" applyFill="1" applyBorder="1" applyAlignment="1">
      <alignment horizontal="left" vertical="center" shrinkToFit="1"/>
    </xf>
    <xf numFmtId="0" fontId="19" fillId="3" borderId="18" xfId="0" applyFont="1" applyFill="1" applyBorder="1" applyAlignment="1">
      <alignment horizontal="center" vertical="center" shrinkToFit="1"/>
    </xf>
    <xf numFmtId="0" fontId="19" fillId="3" borderId="26" xfId="0" applyFont="1" applyFill="1" applyBorder="1" applyAlignment="1">
      <alignment horizontal="center" vertical="center" shrinkToFit="1"/>
    </xf>
    <xf numFmtId="0" fontId="7" fillId="10" borderId="18" xfId="0" applyFont="1" applyFill="1" applyBorder="1" applyAlignment="1">
      <alignment horizontal="left" vertical="center" shrinkToFit="1"/>
    </xf>
    <xf numFmtId="0" fontId="7" fillId="10" borderId="19" xfId="0" applyFont="1" applyFill="1" applyBorder="1" applyAlignment="1">
      <alignment horizontal="left" vertical="center" shrinkToFit="1"/>
    </xf>
    <xf numFmtId="0" fontId="7" fillId="10" borderId="106" xfId="0" applyFont="1" applyFill="1" applyBorder="1" applyAlignment="1">
      <alignment horizontal="left" vertical="center" shrinkToFit="1"/>
    </xf>
    <xf numFmtId="195" fontId="5" fillId="3" borderId="95" xfId="0" applyNumberFormat="1" applyFont="1" applyFill="1" applyBorder="1" applyAlignment="1">
      <alignment horizontal="center" vertical="center" shrinkToFit="1"/>
    </xf>
    <xf numFmtId="195" fontId="5" fillId="3" borderId="66" xfId="0" applyNumberFormat="1" applyFont="1" applyFill="1" applyBorder="1" applyAlignment="1">
      <alignment horizontal="center" vertical="center" shrinkToFit="1"/>
    </xf>
    <xf numFmtId="0" fontId="7" fillId="10" borderId="36" xfId="0" applyFont="1" applyFill="1" applyBorder="1" applyAlignment="1">
      <alignment horizontal="left" vertical="center" shrinkToFit="1"/>
    </xf>
    <xf numFmtId="0" fontId="7" fillId="10" borderId="40" xfId="0" applyFont="1" applyFill="1" applyBorder="1" applyAlignment="1">
      <alignment horizontal="left" vertical="center" shrinkToFit="1"/>
    </xf>
    <xf numFmtId="0" fontId="7" fillId="10" borderId="96" xfId="0" applyFont="1" applyFill="1" applyBorder="1" applyAlignment="1">
      <alignment horizontal="left" vertical="center" shrinkToFit="1"/>
    </xf>
    <xf numFmtId="0" fontId="5" fillId="17" borderId="185" xfId="0" applyFont="1" applyFill="1" applyBorder="1" applyAlignment="1">
      <alignment horizontal="center" vertical="center" shrinkToFit="1"/>
    </xf>
    <xf numFmtId="49" fontId="19" fillId="0" borderId="5" xfId="0" applyNumberFormat="1" applyFont="1" applyBorder="1" applyAlignment="1">
      <alignment horizontal="center" vertical="center" shrinkToFit="1"/>
    </xf>
    <xf numFmtId="49" fontId="19" fillId="0" borderId="32" xfId="0" applyNumberFormat="1" applyFont="1" applyBorder="1" applyAlignment="1">
      <alignment horizontal="center" vertical="center" shrinkToFit="1"/>
    </xf>
    <xf numFmtId="0" fontId="5" fillId="18" borderId="21" xfId="0" applyFont="1" applyFill="1" applyBorder="1" applyAlignment="1">
      <alignment horizontal="center" vertical="center" shrinkToFit="1"/>
    </xf>
    <xf numFmtId="0" fontId="5" fillId="18" borderId="98" xfId="0" applyFont="1" applyFill="1" applyBorder="1" applyAlignment="1">
      <alignment horizontal="center" vertical="center" shrinkToFit="1"/>
    </xf>
    <xf numFmtId="49" fontId="5" fillId="0" borderId="24" xfId="0" applyNumberFormat="1" applyFont="1" applyBorder="1" applyAlignment="1" applyProtection="1">
      <alignment horizontal="center" vertical="center" shrinkToFit="1"/>
      <protection locked="0"/>
    </xf>
    <xf numFmtId="0" fontId="19" fillId="0" borderId="5" xfId="0" applyFont="1" applyBorder="1" applyAlignment="1">
      <alignment horizontal="right" vertical="center" shrinkToFit="1"/>
    </xf>
    <xf numFmtId="0" fontId="19" fillId="0" borderId="34" xfId="0" applyFont="1" applyBorder="1" applyAlignment="1">
      <alignment horizontal="right" vertical="center" shrinkToFit="1"/>
    </xf>
    <xf numFmtId="0" fontId="19" fillId="0" borderId="6" xfId="0" applyFont="1" applyBorder="1" applyAlignment="1">
      <alignment horizontal="left" vertical="center" shrinkToFit="1"/>
    </xf>
    <xf numFmtId="0" fontId="19" fillId="0" borderId="33" xfId="0" applyFont="1" applyBorder="1" applyAlignment="1">
      <alignment horizontal="left" vertical="center" shrinkToFit="1"/>
    </xf>
    <xf numFmtId="49" fontId="5" fillId="0" borderId="107" xfId="0" applyNumberFormat="1" applyFont="1" applyBorder="1" applyAlignment="1" applyProtection="1">
      <alignment horizontal="right" vertical="center" shrinkToFit="1"/>
      <protection locked="0"/>
    </xf>
    <xf numFmtId="49" fontId="5" fillId="0" borderId="34" xfId="0" applyNumberFormat="1" applyFont="1" applyBorder="1" applyAlignment="1" applyProtection="1">
      <alignment horizontal="right" vertical="center" shrinkToFit="1"/>
      <protection locked="0"/>
    </xf>
    <xf numFmtId="49" fontId="5" fillId="0" borderId="6" xfId="0" applyNumberFormat="1" applyFont="1" applyBorder="1" applyAlignment="1" applyProtection="1">
      <alignment horizontal="left" vertical="center" shrinkToFit="1"/>
      <protection locked="0"/>
    </xf>
    <xf numFmtId="49" fontId="5" fillId="0" borderId="108" xfId="0" applyNumberFormat="1" applyFont="1" applyBorder="1" applyAlignment="1" applyProtection="1">
      <alignment horizontal="left" vertical="center" shrinkToFit="1"/>
      <protection locked="0"/>
    </xf>
    <xf numFmtId="0" fontId="19" fillId="0" borderId="36" xfId="0" applyFont="1" applyBorder="1" applyAlignment="1">
      <alignment horizontal="right" vertical="center" shrinkToFit="1"/>
    </xf>
    <xf numFmtId="0" fontId="19" fillId="0" borderId="40" xfId="0" applyFont="1" applyBorder="1" applyAlignment="1">
      <alignment horizontal="right" vertical="center" shrinkToFit="1"/>
    </xf>
    <xf numFmtId="0" fontId="19" fillId="0" borderId="80" xfId="0" applyFont="1" applyBorder="1" applyAlignment="1">
      <alignment horizontal="left" vertical="center" shrinkToFit="1"/>
    </xf>
    <xf numFmtId="0" fontId="19" fillId="0" borderId="65" xfId="0" applyFont="1" applyBorder="1" applyAlignment="1">
      <alignment horizontal="left" vertical="center" shrinkToFit="1"/>
    </xf>
    <xf numFmtId="49" fontId="5" fillId="0" borderId="95" xfId="0" applyNumberFormat="1" applyFont="1" applyBorder="1" applyAlignment="1" applyProtection="1">
      <alignment horizontal="right" vertical="center" shrinkToFit="1"/>
      <protection locked="0"/>
    </xf>
    <xf numFmtId="49" fontId="5" fillId="0" borderId="40" xfId="0" applyNumberFormat="1" applyFont="1" applyBorder="1" applyAlignment="1" applyProtection="1">
      <alignment horizontal="right" vertical="center" shrinkToFit="1"/>
      <protection locked="0"/>
    </xf>
    <xf numFmtId="49" fontId="5" fillId="0" borderId="27" xfId="0" applyNumberFormat="1" applyFont="1" applyBorder="1" applyAlignment="1" applyProtection="1">
      <alignment horizontal="left" vertical="center" shrinkToFit="1"/>
      <protection locked="0"/>
    </xf>
    <xf numFmtId="49" fontId="5" fillId="0" borderId="109" xfId="0" applyNumberFormat="1" applyFont="1" applyBorder="1" applyAlignment="1" applyProtection="1">
      <alignment horizontal="left" vertical="center" shrinkToFit="1"/>
      <protection locked="0"/>
    </xf>
    <xf numFmtId="191" fontId="5" fillId="19" borderId="25" xfId="0" applyNumberFormat="1" applyFont="1" applyFill="1" applyBorder="1" applyAlignment="1">
      <alignment horizontal="center" vertical="center" shrinkToFit="1"/>
    </xf>
    <xf numFmtId="191" fontId="5" fillId="19" borderId="22" xfId="0" applyNumberFormat="1" applyFont="1" applyFill="1" applyBorder="1" applyAlignment="1">
      <alignment horizontal="center" vertical="center" shrinkToFit="1"/>
    </xf>
    <xf numFmtId="191" fontId="5" fillId="19" borderId="98" xfId="0" applyNumberFormat="1" applyFont="1" applyFill="1" applyBorder="1" applyAlignment="1">
      <alignment horizontal="center" vertical="center" shrinkToFit="1"/>
    </xf>
    <xf numFmtId="191" fontId="5" fillId="3" borderId="25" xfId="0" applyNumberFormat="1" applyFont="1" applyFill="1" applyBorder="1" applyAlignment="1">
      <alignment horizontal="center" vertical="center" shrinkToFit="1"/>
    </xf>
    <xf numFmtId="191" fontId="5" fillId="3" borderId="22" xfId="0" applyNumberFormat="1" applyFont="1" applyFill="1" applyBorder="1" applyAlignment="1">
      <alignment horizontal="center" vertical="center" shrinkToFit="1"/>
    </xf>
    <xf numFmtId="191" fontId="5" fillId="3" borderId="98" xfId="0" applyNumberFormat="1" applyFont="1" applyFill="1" applyBorder="1" applyAlignment="1">
      <alignment horizontal="center" vertical="center" shrinkToFit="1"/>
    </xf>
    <xf numFmtId="0" fontId="19" fillId="0" borderId="3" xfId="0" applyFont="1" applyBorder="1" applyAlignment="1">
      <alignment horizontal="center" vertical="center" shrinkToFit="1"/>
    </xf>
    <xf numFmtId="0" fontId="19" fillId="0" borderId="8" xfId="0" applyFont="1" applyBorder="1" applyAlignment="1">
      <alignment horizontal="center" vertical="center" shrinkToFit="1"/>
    </xf>
    <xf numFmtId="0" fontId="7" fillId="10" borderId="3" xfId="0" applyFont="1" applyFill="1" applyBorder="1" applyAlignment="1">
      <alignment horizontal="left" vertical="center" shrinkToFit="1"/>
    </xf>
    <xf numFmtId="0" fontId="7" fillId="10" borderId="4" xfId="0" applyFont="1" applyFill="1" applyBorder="1" applyAlignment="1">
      <alignment horizontal="left" vertical="center" shrinkToFit="1"/>
    </xf>
    <xf numFmtId="182" fontId="9" fillId="0" borderId="103" xfId="0" applyNumberFormat="1" applyFont="1" applyBorder="1" applyAlignment="1" applyProtection="1">
      <alignment horizontal="center" vertical="center" shrinkToFit="1"/>
      <protection locked="0"/>
    </xf>
    <xf numFmtId="182" fontId="9" fillId="0" borderId="8" xfId="0" applyNumberFormat="1" applyFont="1" applyBorder="1" applyAlignment="1" applyProtection="1">
      <alignment horizontal="center" vertical="center" shrinkToFit="1"/>
      <protection locked="0"/>
    </xf>
    <xf numFmtId="49" fontId="19" fillId="0" borderId="13" xfId="0" applyNumberFormat="1" applyFont="1" applyBorder="1" applyAlignment="1">
      <alignment horizontal="center" vertical="center" shrinkToFit="1"/>
    </xf>
    <xf numFmtId="49" fontId="19" fillId="0" borderId="14" xfId="0" applyNumberFormat="1" applyFont="1" applyBorder="1" applyAlignment="1">
      <alignment horizontal="center" vertical="center" shrinkToFit="1"/>
    </xf>
    <xf numFmtId="0" fontId="5" fillId="19" borderId="5" xfId="0" applyFont="1" applyFill="1" applyBorder="1" applyAlignment="1">
      <alignment horizontal="center" vertical="center" shrinkToFit="1"/>
    </xf>
    <xf numFmtId="0" fontId="5" fillId="19" borderId="34" xfId="0" applyFont="1" applyFill="1" applyBorder="1" applyAlignment="1">
      <alignment horizontal="center" vertical="center" shrinkToFit="1"/>
    </xf>
    <xf numFmtId="0" fontId="5" fillId="19" borderId="102" xfId="0" applyFont="1" applyFill="1" applyBorder="1" applyAlignment="1">
      <alignment horizontal="center" vertical="center" shrinkToFit="1"/>
    </xf>
    <xf numFmtId="49" fontId="5" fillId="0" borderId="101" xfId="0" applyNumberFormat="1" applyFont="1" applyBorder="1" applyAlignment="1" applyProtection="1">
      <alignment horizontal="center" vertical="center" shrinkToFit="1"/>
      <protection locked="0"/>
    </xf>
    <xf numFmtId="49" fontId="5" fillId="0" borderId="14" xfId="0" applyNumberFormat="1" applyFont="1" applyBorder="1" applyAlignment="1" applyProtection="1">
      <alignment horizontal="center" vertical="center" shrinkToFit="1"/>
      <protection locked="0"/>
    </xf>
    <xf numFmtId="0" fontId="5" fillId="3" borderId="5" xfId="0" applyFont="1" applyFill="1" applyBorder="1" applyAlignment="1">
      <alignment horizontal="center" vertical="center" shrinkToFit="1"/>
    </xf>
    <xf numFmtId="0" fontId="5" fillId="3" borderId="34" xfId="0" applyFont="1" applyFill="1" applyBorder="1" applyAlignment="1">
      <alignment horizontal="center" vertical="center" shrinkToFit="1"/>
    </xf>
    <xf numFmtId="0" fontId="5" fillId="3" borderId="102" xfId="0" applyFont="1" applyFill="1" applyBorder="1" applyAlignment="1">
      <alignment horizontal="center" vertical="center" shrinkToFit="1"/>
    </xf>
    <xf numFmtId="0" fontId="19" fillId="0" borderId="4" xfId="0" applyFont="1" applyBorder="1" applyAlignment="1">
      <alignment horizontal="center" vertical="center" shrinkToFit="1"/>
    </xf>
    <xf numFmtId="0" fontId="13" fillId="7" borderId="5" xfId="0" applyFont="1" applyFill="1" applyBorder="1" applyAlignment="1">
      <alignment horizontal="center" vertical="center" shrinkToFit="1"/>
    </xf>
    <xf numFmtId="0" fontId="13" fillId="7" borderId="34" xfId="0" applyFont="1" applyFill="1" applyBorder="1" applyAlignment="1">
      <alignment horizontal="center" vertical="center" shrinkToFit="1"/>
    </xf>
    <xf numFmtId="0" fontId="5" fillId="0" borderId="103" xfId="0" applyFont="1" applyBorder="1" applyAlignment="1" applyProtection="1">
      <alignment horizontal="center" vertical="center" shrinkToFit="1"/>
      <protection locked="0"/>
    </xf>
    <xf numFmtId="0" fontId="5" fillId="0" borderId="4" xfId="0" applyFont="1" applyBorder="1" applyAlignment="1" applyProtection="1">
      <alignment horizontal="center" vertical="center" shrinkToFit="1"/>
      <protection locked="0"/>
    </xf>
    <xf numFmtId="0" fontId="5" fillId="7" borderId="3" xfId="0" applyFont="1" applyFill="1" applyBorder="1" applyAlignment="1">
      <alignment horizontal="center" vertical="center" shrinkToFit="1"/>
    </xf>
    <xf numFmtId="0" fontId="5" fillId="7" borderId="4" xfId="0" applyFont="1" applyFill="1" applyBorder="1" applyAlignment="1">
      <alignment horizontal="center" vertical="center" shrinkToFit="1"/>
    </xf>
    <xf numFmtId="0" fontId="5" fillId="7" borderId="104" xfId="0" applyFont="1" applyFill="1" applyBorder="1" applyAlignment="1">
      <alignment horizontal="center" vertical="center" shrinkToFit="1"/>
    </xf>
    <xf numFmtId="0" fontId="7" fillId="10" borderId="104" xfId="0" applyFont="1" applyFill="1" applyBorder="1" applyAlignment="1">
      <alignment horizontal="left" vertical="center" shrinkToFit="1"/>
    </xf>
    <xf numFmtId="0" fontId="5" fillId="5" borderId="58" xfId="0" applyFont="1" applyFill="1" applyBorder="1" applyAlignment="1">
      <alignment horizontal="center" vertical="center" shrinkToFit="1"/>
    </xf>
    <xf numFmtId="0" fontId="5" fillId="5" borderId="60" xfId="0" applyFont="1" applyFill="1" applyBorder="1" applyAlignment="1">
      <alignment horizontal="center" vertical="center" shrinkToFit="1"/>
    </xf>
    <xf numFmtId="0" fontId="9" fillId="5" borderId="43" xfId="0" applyFont="1" applyFill="1" applyBorder="1" applyAlignment="1">
      <alignment horizontal="left" vertical="center" wrapText="1" shrinkToFit="1"/>
    </xf>
    <xf numFmtId="0" fontId="9" fillId="5" borderId="44" xfId="0" applyFont="1" applyFill="1" applyBorder="1" applyAlignment="1">
      <alignment horizontal="left" vertical="center" wrapText="1" shrinkToFit="1"/>
    </xf>
    <xf numFmtId="0" fontId="19" fillId="0" borderId="13" xfId="0" applyFont="1" applyBorder="1" applyAlignment="1">
      <alignment horizontal="center" vertical="center" shrinkToFit="1"/>
    </xf>
    <xf numFmtId="0" fontId="19" fillId="0" borderId="14" xfId="0" applyFont="1" applyBorder="1" applyAlignment="1">
      <alignment horizontal="center" vertical="center" shrinkToFit="1"/>
    </xf>
    <xf numFmtId="0" fontId="7" fillId="10" borderId="122" xfId="0" applyFont="1" applyFill="1" applyBorder="1" applyAlignment="1">
      <alignment horizontal="left" vertical="center" shrinkToFit="1"/>
    </xf>
    <xf numFmtId="0" fontId="7" fillId="10" borderId="123" xfId="0" applyFont="1" applyFill="1" applyBorder="1" applyAlignment="1">
      <alignment horizontal="left" vertical="center" shrinkToFit="1"/>
    </xf>
    <xf numFmtId="0" fontId="7" fillId="10" borderId="102" xfId="0" applyFont="1" applyFill="1" applyBorder="1" applyAlignment="1">
      <alignment horizontal="left" vertical="center" shrinkToFit="1"/>
    </xf>
    <xf numFmtId="182" fontId="9" fillId="0" borderId="101" xfId="0" applyNumberFormat="1" applyFont="1" applyBorder="1" applyAlignment="1" applyProtection="1">
      <alignment horizontal="center" vertical="center" shrinkToFit="1"/>
      <protection locked="0"/>
    </xf>
    <xf numFmtId="182" fontId="9" fillId="0" borderId="14" xfId="0" applyNumberFormat="1" applyFont="1" applyBorder="1" applyAlignment="1" applyProtection="1">
      <alignment horizontal="center" vertical="center" shrinkToFit="1"/>
      <protection locked="0"/>
    </xf>
    <xf numFmtId="0" fontId="19" fillId="11" borderId="18" xfId="0" applyFont="1" applyFill="1" applyBorder="1" applyAlignment="1">
      <alignment horizontal="center" vertical="center" shrinkToFit="1"/>
    </xf>
    <xf numFmtId="0" fontId="19" fillId="11" borderId="19" xfId="0" applyFont="1" applyFill="1" applyBorder="1" applyAlignment="1">
      <alignment horizontal="center" vertical="center" shrinkToFit="1"/>
    </xf>
    <xf numFmtId="0" fontId="29" fillId="11" borderId="18" xfId="0" applyFont="1" applyFill="1" applyBorder="1" applyAlignment="1">
      <alignment horizontal="center" vertical="center" shrinkToFit="1"/>
    </xf>
    <xf numFmtId="0" fontId="29" fillId="11" borderId="19" xfId="0" applyFont="1" applyFill="1" applyBorder="1" applyAlignment="1">
      <alignment horizontal="center" vertical="center" shrinkToFit="1"/>
    </xf>
    <xf numFmtId="0" fontId="5" fillId="5" borderId="43" xfId="0" applyFont="1" applyFill="1" applyBorder="1" applyAlignment="1">
      <alignment horizontal="center" vertical="center" shrinkToFit="1"/>
    </xf>
    <xf numFmtId="0" fontId="5" fillId="5" borderId="44" xfId="0" applyFont="1" applyFill="1" applyBorder="1" applyAlignment="1">
      <alignment horizontal="center" vertical="center" shrinkToFit="1"/>
    </xf>
    <xf numFmtId="0" fontId="9" fillId="5" borderId="43" xfId="0" applyFont="1" applyFill="1" applyBorder="1" applyAlignment="1">
      <alignment horizontal="left" vertical="center" shrinkToFit="1"/>
    </xf>
    <xf numFmtId="0" fontId="9" fillId="5" borderId="44" xfId="0" applyFont="1" applyFill="1" applyBorder="1" applyAlignment="1">
      <alignment horizontal="left" vertical="center" shrinkToFit="1"/>
    </xf>
    <xf numFmtId="0" fontId="19" fillId="0" borderId="140" xfId="0" applyFont="1" applyBorder="1" applyAlignment="1">
      <alignment horizontal="center" vertical="center" shrinkToFit="1"/>
    </xf>
    <xf numFmtId="0" fontId="19" fillId="0" borderId="141" xfId="0" applyFont="1" applyBorder="1" applyAlignment="1">
      <alignment horizontal="center" vertical="center" shrinkToFit="1"/>
    </xf>
    <xf numFmtId="0" fontId="5" fillId="10" borderId="143" xfId="0" applyFont="1" applyFill="1" applyBorder="1" applyAlignment="1">
      <alignment horizontal="center" vertical="center" shrinkToFit="1"/>
    </xf>
    <xf numFmtId="0" fontId="5" fillId="10" borderId="144" xfId="0" applyFont="1" applyFill="1" applyBorder="1" applyAlignment="1">
      <alignment horizontal="center" vertical="center" shrinkToFit="1"/>
    </xf>
    <xf numFmtId="0" fontId="7" fillId="6" borderId="122" xfId="0" applyFont="1" applyFill="1" applyBorder="1" applyAlignment="1">
      <alignment horizontal="center" vertical="center" shrinkToFit="1"/>
    </xf>
    <xf numFmtId="0" fontId="7" fillId="6" borderId="123" xfId="0" applyFont="1" applyFill="1" applyBorder="1" applyAlignment="1">
      <alignment horizontal="center" vertical="center" shrinkToFit="1"/>
    </xf>
    <xf numFmtId="0" fontId="7" fillId="6" borderId="124" xfId="0" applyFont="1" applyFill="1" applyBorder="1" applyAlignment="1">
      <alignment horizontal="center" vertical="center" shrinkToFit="1"/>
    </xf>
    <xf numFmtId="0" fontId="11" fillId="6" borderId="122" xfId="0" applyFont="1" applyFill="1" applyBorder="1" applyAlignment="1">
      <alignment horizontal="center" vertical="center" shrinkToFit="1"/>
    </xf>
    <xf numFmtId="0" fontId="11" fillId="6" borderId="123" xfId="0" applyFont="1" applyFill="1" applyBorder="1" applyAlignment="1">
      <alignment horizontal="center" vertical="center" shrinkToFit="1"/>
    </xf>
    <xf numFmtId="0" fontId="11" fillId="6" borderId="124" xfId="0" applyFont="1" applyFill="1" applyBorder="1" applyAlignment="1">
      <alignment horizontal="center" vertical="center" shrinkToFit="1"/>
    </xf>
    <xf numFmtId="182" fontId="3" fillId="9" borderId="152" xfId="0" applyNumberFormat="1" applyFont="1" applyFill="1" applyBorder="1" applyAlignment="1" applyProtection="1">
      <alignment horizontal="left" vertical="center" shrinkToFit="1"/>
      <protection locked="0"/>
    </xf>
    <xf numFmtId="182" fontId="3" fillId="9" borderId="153" xfId="0" applyNumberFormat="1" applyFont="1" applyFill="1" applyBorder="1" applyAlignment="1" applyProtection="1">
      <alignment horizontal="left" vertical="center" shrinkToFit="1"/>
      <protection locked="0"/>
    </xf>
    <xf numFmtId="182" fontId="9" fillId="0" borderId="145" xfId="0" applyNumberFormat="1" applyFont="1" applyBorder="1" applyAlignment="1" applyProtection="1">
      <alignment horizontal="center" vertical="center" shrinkToFit="1"/>
      <protection locked="0"/>
    </xf>
    <xf numFmtId="182" fontId="9" fillId="0" borderId="141" xfId="0" applyNumberFormat="1" applyFont="1" applyBorder="1" applyAlignment="1" applyProtection="1">
      <alignment horizontal="center" vertical="center" shrinkToFit="1"/>
      <protection locked="0"/>
    </xf>
    <xf numFmtId="0" fontId="5" fillId="10" borderId="195" xfId="0" applyFont="1" applyFill="1" applyBorder="1" applyAlignment="1">
      <alignment horizontal="center" vertical="center" shrinkToFit="1"/>
    </xf>
    <xf numFmtId="0" fontId="5" fillId="10" borderId="196" xfId="0" applyFont="1" applyFill="1" applyBorder="1" applyAlignment="1">
      <alignment horizontal="center" vertical="center" shrinkToFit="1"/>
    </xf>
    <xf numFmtId="0" fontId="5" fillId="10" borderId="197" xfId="0" applyFont="1" applyFill="1" applyBorder="1" applyAlignment="1">
      <alignment horizontal="center" vertical="center" shrinkToFit="1"/>
    </xf>
    <xf numFmtId="0" fontId="7" fillId="10" borderId="85" xfId="0" applyFont="1" applyFill="1" applyBorder="1" applyAlignment="1">
      <alignment horizontal="left" vertical="center" shrinkToFit="1"/>
    </xf>
    <xf numFmtId="0" fontId="7" fillId="10" borderId="81" xfId="0" applyFont="1" applyFill="1" applyBorder="1" applyAlignment="1">
      <alignment horizontal="left" vertical="center" shrinkToFit="1"/>
    </xf>
    <xf numFmtId="0" fontId="7" fillId="10" borderId="115" xfId="0" applyFont="1" applyFill="1" applyBorder="1" applyAlignment="1">
      <alignment horizontal="left" vertical="center" shrinkToFit="1"/>
    </xf>
    <xf numFmtId="0" fontId="28" fillId="0" borderId="174" xfId="0" applyFont="1" applyBorder="1" applyAlignment="1">
      <alignment horizontal="left" vertical="center" shrinkToFit="1"/>
    </xf>
    <xf numFmtId="0" fontId="28" fillId="0" borderId="179" xfId="0" applyFont="1" applyBorder="1" applyAlignment="1">
      <alignment horizontal="left" vertical="center" shrinkToFit="1"/>
    </xf>
    <xf numFmtId="0" fontId="20" fillId="0" borderId="18" xfId="0" applyFont="1" applyBorder="1" applyAlignment="1">
      <alignment horizontal="center" vertical="center" shrinkToFit="1"/>
    </xf>
    <xf numFmtId="0" fontId="20" fillId="0" borderId="19" xfId="0" applyFont="1" applyBorder="1" applyAlignment="1">
      <alignment horizontal="center" vertical="center" shrinkToFit="1"/>
    </xf>
    <xf numFmtId="0" fontId="20" fillId="0" borderId="26" xfId="0" applyFont="1" applyBorder="1" applyAlignment="1">
      <alignment horizontal="center" vertical="center" shrinkToFit="1"/>
    </xf>
    <xf numFmtId="0" fontId="20" fillId="0" borderId="28" xfId="0" applyFont="1" applyBorder="1" applyAlignment="1">
      <alignment horizontal="center" vertical="center" shrinkToFit="1"/>
    </xf>
    <xf numFmtId="0" fontId="9" fillId="0" borderId="105" xfId="0" applyFont="1" applyBorder="1" applyAlignment="1" applyProtection="1">
      <alignment horizontal="center" vertical="center" shrinkToFit="1"/>
      <protection locked="0"/>
    </xf>
    <xf numFmtId="0" fontId="9" fillId="0" borderId="19" xfId="0" applyFont="1" applyBorder="1" applyAlignment="1" applyProtection="1">
      <alignment horizontal="center" vertical="center" shrinkToFit="1"/>
      <protection locked="0"/>
    </xf>
    <xf numFmtId="0" fontId="9" fillId="0" borderId="26" xfId="0" applyFont="1" applyBorder="1" applyAlignment="1" applyProtection="1">
      <alignment horizontal="center" vertical="center" shrinkToFit="1"/>
      <protection locked="0"/>
    </xf>
    <xf numFmtId="0" fontId="9" fillId="0" borderId="28" xfId="0" applyFont="1" applyBorder="1" applyAlignment="1" applyProtection="1">
      <alignment horizontal="center" vertical="center" shrinkToFit="1"/>
      <protection locked="0"/>
    </xf>
    <xf numFmtId="0" fontId="9" fillId="0" borderId="106" xfId="0" applyFont="1" applyBorder="1" applyAlignment="1" applyProtection="1">
      <alignment horizontal="center" vertical="center" shrinkToFit="1"/>
      <protection locked="0"/>
    </xf>
    <xf numFmtId="0" fontId="5" fillId="12" borderId="188" xfId="0" applyFont="1" applyFill="1" applyBorder="1" applyAlignment="1">
      <alignment horizontal="center" vertical="center" shrinkToFit="1"/>
    </xf>
    <xf numFmtId="0" fontId="5" fillId="12" borderId="192" xfId="0" applyFont="1" applyFill="1" applyBorder="1" applyAlignment="1">
      <alignment horizontal="center" vertical="center" shrinkToFit="1"/>
    </xf>
    <xf numFmtId="0" fontId="5" fillId="12" borderId="193" xfId="0" applyFont="1" applyFill="1" applyBorder="1" applyAlignment="1">
      <alignment horizontal="center" vertical="center" shrinkToFit="1"/>
    </xf>
    <xf numFmtId="0" fontId="5" fillId="12" borderId="190" xfId="0" applyFont="1" applyFill="1" applyBorder="1" applyAlignment="1">
      <alignment horizontal="center" vertical="center" shrinkToFit="1"/>
    </xf>
    <xf numFmtId="0" fontId="27" fillId="0" borderId="174" xfId="0" applyFont="1" applyBorder="1" applyAlignment="1">
      <alignment horizontal="left" vertical="center" wrapText="1" shrinkToFit="1"/>
    </xf>
    <xf numFmtId="0" fontId="27" fillId="0" borderId="179" xfId="0" applyFont="1" applyBorder="1" applyAlignment="1">
      <alignment horizontal="left" vertical="center" wrapText="1" shrinkToFit="1"/>
    </xf>
    <xf numFmtId="0" fontId="19" fillId="15" borderId="140" xfId="0" applyFont="1" applyFill="1" applyBorder="1" applyAlignment="1">
      <alignment horizontal="center" vertical="center" shrinkToFit="1"/>
    </xf>
    <xf numFmtId="0" fontId="19" fillId="15" borderId="141" xfId="0" applyFont="1" applyFill="1" applyBorder="1" applyAlignment="1">
      <alignment horizontal="center" vertical="center" shrinkToFit="1"/>
    </xf>
    <xf numFmtId="0" fontId="5" fillId="10" borderId="70" xfId="0" applyFont="1" applyFill="1" applyBorder="1" applyAlignment="1">
      <alignment horizontal="center" vertical="center" shrinkToFit="1"/>
    </xf>
    <xf numFmtId="0" fontId="5" fillId="10" borderId="0" xfId="0" applyFont="1" applyFill="1" applyAlignment="1">
      <alignment horizontal="center" vertical="center" shrinkToFit="1"/>
    </xf>
    <xf numFmtId="0" fontId="5" fillId="10" borderId="35" xfId="0" applyFont="1" applyFill="1" applyBorder="1" applyAlignment="1">
      <alignment horizontal="center" vertical="center" shrinkToFit="1"/>
    </xf>
    <xf numFmtId="0" fontId="5" fillId="10" borderId="201" xfId="0" applyFont="1" applyFill="1" applyBorder="1" applyAlignment="1">
      <alignment horizontal="center" vertical="center" shrinkToFit="1"/>
    </xf>
    <xf numFmtId="0" fontId="19" fillId="0" borderId="36" xfId="0" applyFont="1" applyBorder="1" applyAlignment="1">
      <alignment horizontal="center" vertical="center" shrinkToFit="1"/>
    </xf>
    <xf numFmtId="0" fontId="19" fillId="0" borderId="66" xfId="0" applyFont="1" applyBorder="1" applyAlignment="1">
      <alignment horizontal="center" vertical="center" shrinkToFit="1"/>
    </xf>
    <xf numFmtId="182" fontId="9" fillId="0" borderId="95" xfId="0" applyNumberFormat="1" applyFont="1" applyBorder="1" applyAlignment="1" applyProtection="1">
      <alignment horizontal="center" vertical="center" shrinkToFit="1"/>
      <protection locked="0"/>
    </xf>
    <xf numFmtId="182" fontId="9" fillId="0" borderId="66" xfId="0" applyNumberFormat="1" applyFont="1" applyBorder="1" applyAlignment="1" applyProtection="1">
      <alignment horizontal="center" vertical="center" shrinkToFit="1"/>
      <protection locked="0"/>
    </xf>
    <xf numFmtId="0" fontId="41" fillId="9" borderId="21" xfId="0" applyFont="1" applyFill="1" applyBorder="1" applyAlignment="1">
      <alignment horizontal="center" vertical="center" shrinkToFit="1"/>
    </xf>
    <xf numFmtId="0" fontId="41" fillId="9" borderId="62" xfId="0" applyFont="1" applyFill="1" applyBorder="1" applyAlignment="1">
      <alignment horizontal="center" vertical="center" shrinkToFit="1"/>
    </xf>
    <xf numFmtId="182" fontId="3" fillId="9" borderId="95" xfId="0" applyNumberFormat="1" applyFont="1" applyFill="1" applyBorder="1" applyAlignment="1" applyProtection="1">
      <alignment horizontal="left" vertical="center" wrapText="1" shrinkToFit="1"/>
      <protection locked="0"/>
    </xf>
    <xf numFmtId="182" fontId="3" fillId="9" borderId="40" xfId="0" applyNumberFormat="1" applyFont="1" applyFill="1" applyBorder="1" applyAlignment="1" applyProtection="1">
      <alignment horizontal="left" vertical="center" wrapText="1" shrinkToFit="1"/>
      <protection locked="0"/>
    </xf>
    <xf numFmtId="182" fontId="3" fillId="9" borderId="97" xfId="0" applyNumberFormat="1" applyFont="1" applyFill="1" applyBorder="1" applyAlignment="1" applyProtection="1">
      <alignment horizontal="left" vertical="center" shrinkToFit="1"/>
      <protection locked="0"/>
    </xf>
    <xf numFmtId="182" fontId="3" fillId="9" borderId="22" xfId="0" applyNumberFormat="1" applyFont="1" applyFill="1" applyBorder="1" applyAlignment="1" applyProtection="1">
      <alignment horizontal="left" vertical="center" shrinkToFit="1"/>
      <protection locked="0"/>
    </xf>
    <xf numFmtId="182" fontId="3" fillId="9" borderId="24" xfId="0" applyNumberFormat="1" applyFont="1" applyFill="1" applyBorder="1" applyAlignment="1" applyProtection="1">
      <alignment horizontal="left" vertical="center" shrinkToFit="1"/>
      <protection locked="0"/>
    </xf>
    <xf numFmtId="0" fontId="9" fillId="0" borderId="25" xfId="0" applyFont="1" applyBorder="1" applyAlignment="1" applyProtection="1">
      <alignment horizontal="center" vertical="center" shrinkToFit="1"/>
      <protection locked="0"/>
    </xf>
    <xf numFmtId="0" fontId="9" fillId="0" borderId="24" xfId="0" applyFont="1" applyBorder="1" applyAlignment="1" applyProtection="1">
      <alignment horizontal="center" vertical="center" shrinkToFit="1"/>
      <protection locked="0"/>
    </xf>
    <xf numFmtId="0" fontId="11" fillId="6" borderId="13" xfId="0" applyFont="1" applyFill="1" applyBorder="1" applyAlignment="1">
      <alignment horizontal="center" vertical="center" shrinkToFit="1"/>
    </xf>
    <xf numFmtId="0" fontId="11" fillId="6" borderId="17" xfId="0" applyFont="1" applyFill="1" applyBorder="1" applyAlignment="1">
      <alignment horizontal="center" vertical="center" shrinkToFit="1"/>
    </xf>
    <xf numFmtId="0" fontId="11" fillId="6" borderId="63" xfId="0" applyFont="1" applyFill="1" applyBorder="1" applyAlignment="1">
      <alignment horizontal="center" vertical="center" shrinkToFit="1"/>
    </xf>
    <xf numFmtId="0" fontId="7" fillId="6" borderId="30" xfId="0" applyFont="1" applyFill="1" applyBorder="1" applyAlignment="1">
      <alignment horizontal="right" vertical="center" wrapText="1" shrinkToFit="1"/>
    </xf>
    <xf numFmtId="0" fontId="7" fillId="6" borderId="31" xfId="0" applyFont="1" applyFill="1" applyBorder="1" applyAlignment="1">
      <alignment horizontal="right" vertical="center" shrinkToFit="1"/>
    </xf>
    <xf numFmtId="0" fontId="20" fillId="0" borderId="13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14" xfId="0" applyFont="1" applyBorder="1" applyAlignment="1">
      <alignment horizontal="center" vertical="center" shrinkToFit="1"/>
    </xf>
    <xf numFmtId="0" fontId="20" fillId="0" borderId="16" xfId="0" applyFont="1" applyBorder="1" applyAlignment="1">
      <alignment horizontal="center" vertical="center" shrinkToFit="1"/>
    </xf>
    <xf numFmtId="0" fontId="9" fillId="0" borderId="101" xfId="0" applyFont="1" applyBorder="1" applyAlignment="1" applyProtection="1">
      <alignment horizontal="center" vertical="center" shrinkToFit="1"/>
      <protection locked="0"/>
    </xf>
    <xf numFmtId="0" fontId="9" fillId="0" borderId="17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5" fillId="10" borderId="21" xfId="0" applyFont="1" applyFill="1" applyBorder="1" applyAlignment="1">
      <alignment horizontal="center" vertical="center" shrinkToFit="1"/>
    </xf>
    <xf numFmtId="0" fontId="5" fillId="10" borderId="22" xfId="0" applyFont="1" applyFill="1" applyBorder="1" applyAlignment="1">
      <alignment horizontal="center" vertical="center" shrinkToFit="1"/>
    </xf>
    <xf numFmtId="0" fontId="5" fillId="10" borderId="98" xfId="0" applyFont="1" applyFill="1" applyBorder="1" applyAlignment="1">
      <alignment horizontal="center" vertical="center" shrinkToFit="1"/>
    </xf>
    <xf numFmtId="0" fontId="48" fillId="0" borderId="13" xfId="0" applyFont="1" applyBorder="1" applyAlignment="1">
      <alignment horizontal="center" vertical="center" shrinkToFit="1"/>
    </xf>
    <xf numFmtId="0" fontId="48" fillId="0" borderId="14" xfId="0" applyFont="1" applyBorder="1" applyAlignment="1">
      <alignment horizontal="center" vertical="center" shrinkToFit="1"/>
    </xf>
    <xf numFmtId="0" fontId="9" fillId="0" borderId="103" xfId="0" applyFont="1" applyBorder="1" applyAlignment="1" applyProtection="1">
      <alignment horizontal="center" vertical="center" shrinkToFit="1"/>
      <protection locked="0"/>
    </xf>
    <xf numFmtId="0" fontId="9" fillId="0" borderId="8" xfId="0" applyFont="1" applyBorder="1" applyAlignment="1" applyProtection="1">
      <alignment horizontal="center" vertical="center" shrinkToFit="1"/>
      <protection locked="0"/>
    </xf>
    <xf numFmtId="0" fontId="5" fillId="10" borderId="3" xfId="0" applyFont="1" applyFill="1" applyBorder="1" applyAlignment="1">
      <alignment horizontal="center" vertical="center" shrinkToFit="1"/>
    </xf>
    <xf numFmtId="0" fontId="5" fillId="10" borderId="4" xfId="0" applyFont="1" applyFill="1" applyBorder="1" applyAlignment="1">
      <alignment horizontal="center" vertical="center" shrinkToFit="1"/>
    </xf>
    <xf numFmtId="0" fontId="5" fillId="10" borderId="104" xfId="0" applyFont="1" applyFill="1" applyBorder="1" applyAlignment="1">
      <alignment horizontal="center" vertical="center" shrinkToFit="1"/>
    </xf>
    <xf numFmtId="0" fontId="5" fillId="10" borderId="9" xfId="0" applyFont="1" applyFill="1" applyBorder="1" applyAlignment="1">
      <alignment horizontal="center" vertical="center" shrinkToFit="1"/>
    </xf>
    <xf numFmtId="0" fontId="9" fillId="5" borderId="42" xfId="0" applyFont="1" applyFill="1" applyBorder="1" applyAlignment="1">
      <alignment horizontal="left" vertical="center" wrapText="1" shrinkToFit="1"/>
    </xf>
    <xf numFmtId="0" fontId="7" fillId="6" borderId="31" xfId="0" applyFont="1" applyFill="1" applyBorder="1" applyAlignment="1">
      <alignment horizontal="right" vertical="center" wrapText="1" shrinkToFit="1"/>
    </xf>
    <xf numFmtId="0" fontId="7" fillId="6" borderId="13" xfId="0" applyFont="1" applyFill="1" applyBorder="1" applyAlignment="1">
      <alignment horizontal="center" vertical="center" shrinkToFit="1"/>
    </xf>
    <xf numFmtId="0" fontId="7" fillId="6" borderId="17" xfId="0" applyFont="1" applyFill="1" applyBorder="1" applyAlignment="1">
      <alignment horizontal="center" vertical="center" shrinkToFit="1"/>
    </xf>
    <xf numFmtId="0" fontId="7" fillId="6" borderId="63" xfId="0" applyFont="1" applyFill="1" applyBorder="1" applyAlignment="1">
      <alignment horizontal="center" vertical="center" shrinkToFit="1"/>
    </xf>
    <xf numFmtId="0" fontId="7" fillId="6" borderId="101" xfId="0" applyFont="1" applyFill="1" applyBorder="1" applyAlignment="1">
      <alignment horizontal="center" vertical="center" shrinkToFit="1"/>
    </xf>
    <xf numFmtId="0" fontId="9" fillId="0" borderId="16" xfId="0" applyFont="1" applyBorder="1" applyAlignment="1" applyProtection="1">
      <alignment horizontal="center" vertical="center" shrinkToFit="1"/>
      <protection locked="0"/>
    </xf>
    <xf numFmtId="0" fontId="9" fillId="0" borderId="112" xfId="0" applyFont="1" applyBorder="1" applyAlignment="1" applyProtection="1">
      <alignment horizontal="center" vertical="center" shrinkToFit="1"/>
      <protection locked="0"/>
    </xf>
    <xf numFmtId="0" fontId="5" fillId="5" borderId="42" xfId="0" applyFont="1" applyFill="1" applyBorder="1" applyAlignment="1">
      <alignment horizontal="center" vertical="center" shrinkToFit="1"/>
    </xf>
    <xf numFmtId="0" fontId="9" fillId="5" borderId="42" xfId="0" applyFont="1" applyFill="1" applyBorder="1" applyAlignment="1">
      <alignment horizontal="left" vertical="center" shrinkToFit="1"/>
    </xf>
    <xf numFmtId="0" fontId="48" fillId="0" borderId="24" xfId="0" applyFont="1" applyBorder="1" applyAlignment="1">
      <alignment horizontal="center" vertical="center" shrinkToFit="1"/>
    </xf>
    <xf numFmtId="0" fontId="5" fillId="10" borderId="25" xfId="0" applyFont="1" applyFill="1" applyBorder="1" applyAlignment="1">
      <alignment horizontal="center" vertical="center" shrinkToFit="1"/>
    </xf>
    <xf numFmtId="38" fontId="9" fillId="0" borderId="97" xfId="1" applyFont="1" applyFill="1" applyBorder="1" applyAlignment="1" applyProtection="1">
      <alignment horizontal="center" vertical="center" shrinkToFit="1"/>
      <protection locked="0"/>
    </xf>
    <xf numFmtId="38" fontId="9" fillId="0" borderId="24" xfId="1" applyFont="1" applyFill="1" applyBorder="1" applyAlignment="1" applyProtection="1">
      <alignment horizontal="center" vertical="center" shrinkToFit="1"/>
      <protection locked="0"/>
    </xf>
    <xf numFmtId="0" fontId="48" fillId="0" borderId="3" xfId="0" applyFont="1" applyBorder="1" applyAlignment="1">
      <alignment horizontal="center" vertical="center" shrinkToFit="1"/>
    </xf>
    <xf numFmtId="0" fontId="48" fillId="0" borderId="8" xfId="0" applyFont="1" applyBorder="1" applyAlignment="1">
      <alignment horizontal="center" vertical="center" shrinkToFit="1"/>
    </xf>
    <xf numFmtId="0" fontId="7" fillId="6" borderId="112" xfId="0" applyFont="1" applyFill="1" applyBorder="1" applyAlignment="1">
      <alignment horizontal="center" vertical="center" shrinkToFit="1"/>
    </xf>
    <xf numFmtId="0" fontId="28" fillId="0" borderId="179" xfId="0" applyFont="1" applyBorder="1" applyAlignment="1">
      <alignment horizontal="left" vertical="center" wrapText="1" shrinkToFit="1"/>
    </xf>
    <xf numFmtId="0" fontId="48" fillId="0" borderId="18" xfId="0" applyFont="1" applyBorder="1" applyAlignment="1">
      <alignment horizontal="center" vertical="center" shrinkToFit="1"/>
    </xf>
    <xf numFmtId="0" fontId="48" fillId="0" borderId="19" xfId="0" applyFont="1" applyBorder="1" applyAlignment="1">
      <alignment horizontal="center" vertical="center" shrinkToFit="1"/>
    </xf>
    <xf numFmtId="0" fontId="48" fillId="0" borderId="79" xfId="0" applyFont="1" applyBorder="1" applyAlignment="1">
      <alignment horizontal="center" vertical="center" shrinkToFit="1"/>
    </xf>
    <xf numFmtId="0" fontId="9" fillId="0" borderId="79" xfId="0" applyFont="1" applyBorder="1" applyAlignment="1" applyProtection="1">
      <alignment horizontal="center" vertical="center" shrinkToFit="1"/>
      <protection locked="0"/>
    </xf>
    <xf numFmtId="0" fontId="9" fillId="0" borderId="18" xfId="0" applyFont="1" applyBorder="1" applyAlignment="1" applyProtection="1">
      <alignment horizontal="center" vertical="center" shrinkToFit="1"/>
      <protection locked="0"/>
    </xf>
    <xf numFmtId="0" fontId="5" fillId="10" borderId="16" xfId="0" applyFont="1" applyFill="1" applyBorder="1" applyAlignment="1">
      <alignment horizontal="center" vertical="center" shrinkToFit="1"/>
    </xf>
    <xf numFmtId="0" fontId="5" fillId="10" borderId="17" xfId="0" applyFont="1" applyFill="1" applyBorder="1" applyAlignment="1">
      <alignment horizontal="center" vertical="center" shrinkToFit="1"/>
    </xf>
    <xf numFmtId="0" fontId="5" fillId="10" borderId="5" xfId="0" applyFont="1" applyFill="1" applyBorder="1" applyAlignment="1">
      <alignment horizontal="center" vertical="center" shrinkToFit="1"/>
    </xf>
    <xf numFmtId="0" fontId="5" fillId="10" borderId="34" xfId="0" applyFont="1" applyFill="1" applyBorder="1" applyAlignment="1">
      <alignment horizontal="center" vertical="center" shrinkToFit="1"/>
    </xf>
    <xf numFmtId="0" fontId="5" fillId="10" borderId="102" xfId="0" applyFont="1" applyFill="1" applyBorder="1" applyAlignment="1">
      <alignment horizontal="center" vertical="center" shrinkToFit="1"/>
    </xf>
    <xf numFmtId="0" fontId="5" fillId="12" borderId="189" xfId="0" applyFont="1" applyFill="1" applyBorder="1" applyAlignment="1">
      <alignment horizontal="center" vertical="center" shrinkToFit="1"/>
    </xf>
    <xf numFmtId="0" fontId="36" fillId="5" borderId="20" xfId="0" applyFont="1" applyFill="1" applyBorder="1" applyAlignment="1">
      <alignment vertical="center" wrapText="1" shrinkToFit="1"/>
    </xf>
    <xf numFmtId="0" fontId="36" fillId="5" borderId="20" xfId="0" applyFont="1" applyFill="1" applyBorder="1" applyAlignment="1">
      <alignment vertical="center" shrinkToFit="1"/>
    </xf>
    <xf numFmtId="0" fontId="5" fillId="5" borderId="57" xfId="0" applyFont="1" applyFill="1" applyBorder="1" applyAlignment="1">
      <alignment horizontal="center" vertical="center" shrinkToFit="1"/>
    </xf>
    <xf numFmtId="0" fontId="19" fillId="0" borderId="67" xfId="0" applyFont="1" applyBorder="1" applyAlignment="1">
      <alignment horizontal="center" vertical="center" shrinkToFit="1"/>
    </xf>
    <xf numFmtId="0" fontId="19" fillId="0" borderId="68" xfId="0" applyFont="1" applyBorder="1" applyAlignment="1">
      <alignment horizontal="center" vertical="center" shrinkToFit="1"/>
    </xf>
    <xf numFmtId="0" fontId="9" fillId="0" borderId="119" xfId="0" applyFont="1" applyBorder="1" applyAlignment="1" applyProtection="1">
      <alignment horizontal="center" vertical="center" shrinkToFit="1"/>
      <protection locked="0"/>
    </xf>
    <xf numFmtId="0" fontId="9" fillId="0" borderId="120" xfId="0" applyFont="1" applyBorder="1" applyAlignment="1" applyProtection="1">
      <alignment horizontal="center" vertical="center" shrinkToFit="1"/>
      <protection locked="0"/>
    </xf>
    <xf numFmtId="182" fontId="3" fillId="9" borderId="166" xfId="0" applyNumberFormat="1" applyFont="1" applyFill="1" applyBorder="1" applyAlignment="1" applyProtection="1">
      <alignment horizontal="left" vertical="center" shrinkToFit="1"/>
      <protection locked="0"/>
    </xf>
    <xf numFmtId="182" fontId="3" fillId="9" borderId="36" xfId="0" applyNumberFormat="1" applyFont="1" applyFill="1" applyBorder="1" applyAlignment="1" applyProtection="1">
      <alignment horizontal="left" vertical="center" wrapText="1" shrinkToFit="1"/>
      <protection locked="0"/>
    </xf>
    <xf numFmtId="182" fontId="3" fillId="9" borderId="21" xfId="0" applyNumberFormat="1" applyFont="1" applyFill="1" applyBorder="1" applyAlignment="1" applyProtection="1">
      <alignment horizontal="left" vertical="center" shrinkToFit="1"/>
      <protection locked="0"/>
    </xf>
    <xf numFmtId="0" fontId="34" fillId="0" borderId="25" xfId="0" applyFont="1" applyBorder="1" applyAlignment="1">
      <alignment horizontal="center" vertical="center" shrinkToFit="1"/>
    </xf>
    <xf numFmtId="0" fontId="34" fillId="0" borderId="24" xfId="0" applyFont="1" applyBorder="1" applyAlignment="1">
      <alignment horizontal="center" vertical="center" shrinkToFit="1"/>
    </xf>
    <xf numFmtId="0" fontId="7" fillId="6" borderId="29" xfId="0" applyFont="1" applyFill="1" applyBorder="1" applyAlignment="1">
      <alignment horizontal="right" vertical="center" wrapText="1" shrinkToFit="1"/>
    </xf>
    <xf numFmtId="182" fontId="3" fillId="9" borderId="21" xfId="0" applyNumberFormat="1" applyFont="1" applyFill="1" applyBorder="1" applyAlignment="1" applyProtection="1">
      <alignment horizontal="center" vertical="center" shrinkToFit="1"/>
      <protection locked="0"/>
    </xf>
    <xf numFmtId="0" fontId="5" fillId="9" borderId="21" xfId="0" applyFont="1" applyFill="1" applyBorder="1" applyAlignment="1">
      <alignment horizontal="center" vertical="center" shrinkToFit="1"/>
    </xf>
    <xf numFmtId="0" fontId="5" fillId="9" borderId="62" xfId="0" applyFont="1" applyFill="1" applyBorder="1" applyAlignment="1">
      <alignment horizontal="center" vertical="center" shrinkToFit="1"/>
    </xf>
    <xf numFmtId="182" fontId="3" fillId="9" borderId="165" xfId="0" applyNumberFormat="1" applyFont="1" applyFill="1" applyBorder="1" applyAlignment="1" applyProtection="1">
      <alignment horizontal="left" vertical="center" shrinkToFit="1"/>
      <protection locked="0"/>
    </xf>
    <xf numFmtId="0" fontId="28" fillId="0" borderId="178" xfId="0" applyFont="1" applyBorder="1" applyAlignment="1">
      <alignment horizontal="left" vertical="center" shrinkToFit="1"/>
    </xf>
    <xf numFmtId="0" fontId="28" fillId="0" borderId="181" xfId="0" applyFont="1" applyBorder="1" applyAlignment="1">
      <alignment horizontal="left" vertical="center" wrapText="1" shrinkToFit="1"/>
    </xf>
    <xf numFmtId="0" fontId="28" fillId="0" borderId="175" xfId="0" applyFont="1" applyBorder="1" applyAlignment="1">
      <alignment horizontal="left" vertical="center" wrapText="1" shrinkToFit="1"/>
    </xf>
    <xf numFmtId="0" fontId="5" fillId="12" borderId="191" xfId="0" applyFont="1" applyFill="1" applyBorder="1" applyAlignment="1">
      <alignment horizontal="center" vertical="center" shrinkToFit="1"/>
    </xf>
    <xf numFmtId="0" fontId="36" fillId="17" borderId="20" xfId="0" applyFont="1" applyFill="1" applyBorder="1" applyAlignment="1">
      <alignment vertical="center" shrinkToFit="1"/>
    </xf>
    <xf numFmtId="0" fontId="3" fillId="0" borderId="199" xfId="0" applyFont="1" applyBorder="1" applyAlignment="1">
      <alignment horizontal="left" vertical="center" indent="2" shrinkToFit="1"/>
    </xf>
    <xf numFmtId="0" fontId="3" fillId="0" borderId="157" xfId="0" applyFont="1" applyBorder="1" applyAlignment="1">
      <alignment horizontal="left" vertical="center" indent="2" shrinkToFit="1"/>
    </xf>
    <xf numFmtId="0" fontId="3" fillId="0" borderId="200" xfId="0" applyFont="1" applyBorder="1" applyAlignment="1">
      <alignment horizontal="left" vertical="center" indent="2" shrinkToFit="1"/>
    </xf>
    <xf numFmtId="0" fontId="3" fillId="0" borderId="71" xfId="0" applyFont="1" applyBorder="1" applyAlignment="1">
      <alignment horizontal="left" vertical="center" indent="1"/>
    </xf>
    <xf numFmtId="0" fontId="3" fillId="0" borderId="73" xfId="0" applyFont="1" applyBorder="1" applyAlignment="1">
      <alignment horizontal="left" vertical="center" indent="1"/>
    </xf>
    <xf numFmtId="0" fontId="3" fillId="0" borderId="76" xfId="0" applyFont="1" applyBorder="1" applyAlignment="1">
      <alignment horizontal="left" vertical="center" indent="1"/>
    </xf>
    <xf numFmtId="0" fontId="3" fillId="0" borderId="78" xfId="0" applyFont="1" applyBorder="1" applyAlignment="1">
      <alignment horizontal="left" vertical="center" indent="1"/>
    </xf>
    <xf numFmtId="0" fontId="3" fillId="0" borderId="198" xfId="0" applyFont="1" applyBorder="1" applyAlignment="1">
      <alignment horizontal="left" vertical="center" indent="1"/>
    </xf>
    <xf numFmtId="176" fontId="3" fillId="0" borderId="199" xfId="0" applyNumberFormat="1" applyFont="1" applyBorder="1" applyAlignment="1">
      <alignment horizontal="left" vertical="center" indent="2" shrinkToFit="1"/>
    </xf>
    <xf numFmtId="0" fontId="5" fillId="5" borderId="20" xfId="0" applyFont="1" applyFill="1" applyBorder="1" applyAlignment="1">
      <alignment horizontal="center" vertical="center" shrinkToFit="1"/>
    </xf>
    <xf numFmtId="0" fontId="5" fillId="17" borderId="20" xfId="0" applyFont="1" applyFill="1" applyBorder="1" applyAlignment="1">
      <alignment horizontal="left" vertical="center" shrinkToFit="1"/>
    </xf>
    <xf numFmtId="0" fontId="5" fillId="5" borderId="20" xfId="0" applyFont="1" applyFill="1" applyBorder="1" applyAlignment="1">
      <alignment horizontal="left" vertical="center" wrapText="1" shrinkToFit="1"/>
    </xf>
    <xf numFmtId="0" fontId="5" fillId="5" borderId="20" xfId="0" applyFont="1" applyFill="1" applyBorder="1" applyAlignment="1">
      <alignment horizontal="left" vertical="center" shrinkToFit="1"/>
    </xf>
    <xf numFmtId="0" fontId="5" fillId="17" borderId="20" xfId="0" applyFont="1" applyFill="1" applyBorder="1" applyAlignment="1">
      <alignment horizontal="center" vertical="center" shrinkToFit="1"/>
    </xf>
    <xf numFmtId="0" fontId="3" fillId="8" borderId="18" xfId="0" applyFont="1" applyFill="1" applyBorder="1" applyAlignment="1">
      <alignment horizontal="left" vertical="center"/>
    </xf>
    <xf numFmtId="0" fontId="3" fillId="8" borderId="19" xfId="0" applyFont="1" applyFill="1" applyBorder="1" applyAlignment="1">
      <alignment horizontal="left" vertical="center"/>
    </xf>
    <xf numFmtId="0" fontId="3" fillId="8" borderId="26" xfId="0" applyFont="1" applyFill="1" applyBorder="1" applyAlignment="1">
      <alignment horizontal="left" vertical="center"/>
    </xf>
    <xf numFmtId="0" fontId="36" fillId="3" borderId="29" xfId="0" applyFont="1" applyFill="1" applyBorder="1" applyAlignment="1">
      <alignment horizontal="center" vertical="center" wrapText="1"/>
    </xf>
    <xf numFmtId="0" fontId="36" fillId="3" borderId="30" xfId="0" applyFont="1" applyFill="1" applyBorder="1" applyAlignment="1">
      <alignment horizontal="center" vertical="center" wrapText="1"/>
    </xf>
    <xf numFmtId="0" fontId="36" fillId="3" borderId="31" xfId="0" applyFont="1" applyFill="1" applyBorder="1" applyAlignment="1">
      <alignment horizontal="center" vertical="center" wrapText="1"/>
    </xf>
    <xf numFmtId="188" fontId="3" fillId="0" borderId="0" xfId="0" applyNumberFormat="1" applyFont="1" applyAlignment="1">
      <alignment horizontal="right" vertical="center"/>
    </xf>
    <xf numFmtId="189" fontId="7" fillId="0" borderId="0" xfId="0" applyNumberFormat="1" applyFont="1" applyAlignment="1">
      <alignment horizontal="right" vertical="center" wrapText="1"/>
    </xf>
    <xf numFmtId="0" fontId="36" fillId="3" borderId="29" xfId="0" applyFont="1" applyFill="1" applyBorder="1" applyAlignment="1">
      <alignment horizontal="center" vertical="center"/>
    </xf>
    <xf numFmtId="0" fontId="36" fillId="3" borderId="30" xfId="0" applyFont="1" applyFill="1" applyBorder="1" applyAlignment="1">
      <alignment horizontal="center" vertical="center"/>
    </xf>
    <xf numFmtId="0" fontId="36" fillId="3" borderId="3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left" vertical="center"/>
    </xf>
    <xf numFmtId="186" fontId="38" fillId="0" borderId="5" xfId="0" quotePrefix="1" applyNumberFormat="1" applyFont="1" applyBorder="1" applyAlignment="1">
      <alignment horizontal="center" vertical="center"/>
    </xf>
    <xf numFmtId="186" fontId="38" fillId="0" borderId="37" xfId="0" applyNumberFormat="1" applyFont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right" vertical="center"/>
    </xf>
    <xf numFmtId="186" fontId="38" fillId="0" borderId="3" xfId="0" applyNumberFormat="1" applyFont="1" applyBorder="1" applyAlignment="1">
      <alignment horizontal="center" vertical="center"/>
    </xf>
    <xf numFmtId="186" fontId="38" fillId="0" borderId="136" xfId="0" applyNumberFormat="1" applyFont="1" applyBorder="1" applyAlignment="1">
      <alignment horizontal="center" vertical="center"/>
    </xf>
    <xf numFmtId="0" fontId="36" fillId="3" borderId="20" xfId="0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right" vertical="center"/>
    </xf>
    <xf numFmtId="194" fontId="38" fillId="0" borderId="18" xfId="0" applyNumberFormat="1" applyFont="1" applyBorder="1" applyAlignment="1">
      <alignment horizontal="center" vertical="center"/>
    </xf>
    <xf numFmtId="194" fontId="38" fillId="0" borderId="79" xfId="0" applyNumberFormat="1" applyFont="1" applyBorder="1" applyAlignment="1">
      <alignment horizontal="center" vertical="center"/>
    </xf>
    <xf numFmtId="0" fontId="3" fillId="8" borderId="12" xfId="0" applyFont="1" applyFill="1" applyBorder="1" applyAlignment="1">
      <alignment horizontal="center" vertical="center" wrapText="1"/>
    </xf>
    <xf numFmtId="0" fontId="3" fillId="8" borderId="12" xfId="0" applyFont="1" applyFill="1" applyBorder="1" applyAlignment="1">
      <alignment horizontal="center" vertical="center"/>
    </xf>
    <xf numFmtId="0" fontId="39" fillId="0" borderId="21" xfId="0" applyFont="1" applyBorder="1" applyAlignment="1">
      <alignment horizontal="center" vertical="center" wrapText="1"/>
    </xf>
    <xf numFmtId="0" fontId="39" fillId="0" borderId="62" xfId="0" applyFont="1" applyBorder="1" applyAlignment="1">
      <alignment horizontal="center" vertical="center" wrapText="1"/>
    </xf>
    <xf numFmtId="0" fontId="38" fillId="0" borderId="31" xfId="0" applyFont="1" applyBorder="1" applyAlignment="1">
      <alignment horizontal="right" vertical="center" indent="2"/>
    </xf>
    <xf numFmtId="184" fontId="38" fillId="0" borderId="21" xfId="0" applyNumberFormat="1" applyFont="1" applyBorder="1" applyAlignment="1">
      <alignment horizontal="right" vertical="center" indent="7" shrinkToFit="1"/>
    </xf>
    <xf numFmtId="184" fontId="38" fillId="0" borderId="22" xfId="0" applyNumberFormat="1" applyFont="1" applyBorder="1" applyAlignment="1">
      <alignment horizontal="right" vertical="center" indent="7" shrinkToFit="1"/>
    </xf>
    <xf numFmtId="184" fontId="38" fillId="0" borderId="62" xfId="0" applyNumberFormat="1" applyFont="1" applyBorder="1" applyAlignment="1">
      <alignment horizontal="right" vertical="center" indent="7" shrinkToFit="1"/>
    </xf>
    <xf numFmtId="0" fontId="36" fillId="8" borderId="5" xfId="0" applyFont="1" applyFill="1" applyBorder="1" applyAlignment="1">
      <alignment horizontal="left" vertical="center"/>
    </xf>
    <xf numFmtId="0" fontId="36" fillId="8" borderId="37" xfId="0" applyFont="1" applyFill="1" applyBorder="1" applyAlignment="1">
      <alignment horizontal="left" vertical="center"/>
    </xf>
    <xf numFmtId="0" fontId="38" fillId="0" borderId="11" xfId="0" applyFont="1" applyBorder="1" applyAlignment="1">
      <alignment horizontal="center" vertical="center"/>
    </xf>
    <xf numFmtId="0" fontId="38" fillId="0" borderId="13" xfId="0" applyFont="1" applyBorder="1" applyAlignment="1">
      <alignment horizontal="center" vertical="center"/>
    </xf>
    <xf numFmtId="0" fontId="38" fillId="0" borderId="135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8" fillId="0" borderId="10" xfId="0" applyFont="1" applyBorder="1" applyAlignment="1">
      <alignment horizontal="left" vertical="center" wrapText="1" indent="1"/>
    </xf>
    <xf numFmtId="183" fontId="3" fillId="8" borderId="21" xfId="0" applyNumberFormat="1" applyFont="1" applyFill="1" applyBorder="1" applyAlignment="1">
      <alignment horizontal="left" vertical="center"/>
    </xf>
    <xf numFmtId="183" fontId="3" fillId="8" borderId="62" xfId="0" applyNumberFormat="1" applyFont="1" applyFill="1" applyBorder="1" applyAlignment="1">
      <alignment horizontal="left" vertical="center"/>
    </xf>
    <xf numFmtId="46" fontId="38" fillId="0" borderId="5" xfId="0" applyNumberFormat="1" applyFont="1" applyBorder="1" applyAlignment="1">
      <alignment horizontal="center" vertical="center" shrinkToFit="1"/>
    </xf>
    <xf numFmtId="0" fontId="38" fillId="0" borderId="34" xfId="0" applyFont="1" applyBorder="1" applyAlignment="1">
      <alignment horizontal="center" vertical="center" shrinkToFit="1"/>
    </xf>
    <xf numFmtId="0" fontId="38" fillId="0" borderId="33" xfId="0" applyFont="1" applyBorder="1" applyAlignment="1">
      <alignment horizontal="center" vertical="center" shrinkToFit="1"/>
    </xf>
    <xf numFmtId="0" fontId="38" fillId="0" borderId="37" xfId="0" applyFont="1" applyBorder="1" applyAlignment="1">
      <alignment horizontal="center" vertical="center" shrinkToFit="1"/>
    </xf>
    <xf numFmtId="0" fontId="38" fillId="0" borderId="36" xfId="0" applyFont="1" applyBorder="1" applyAlignment="1">
      <alignment horizontal="center" vertical="center" shrinkToFit="1"/>
    </xf>
    <xf numFmtId="0" fontId="38" fillId="0" borderId="40" xfId="0" applyFont="1" applyBorder="1" applyAlignment="1">
      <alignment horizontal="center" vertical="center" shrinkToFit="1"/>
    </xf>
    <xf numFmtId="0" fontId="38" fillId="0" borderId="65" xfId="0" applyFont="1" applyBorder="1" applyAlignment="1">
      <alignment horizontal="center" vertical="center" shrinkToFit="1"/>
    </xf>
    <xf numFmtId="0" fontId="38" fillId="0" borderId="82" xfId="0" applyFont="1" applyBorder="1" applyAlignment="1">
      <alignment horizontal="center" vertical="center" shrinkToFit="1"/>
    </xf>
    <xf numFmtId="178" fontId="37" fillId="0" borderId="167" xfId="0" applyNumberFormat="1" applyFont="1" applyBorder="1" applyAlignment="1">
      <alignment horizontal="center" vertical="center" shrinkToFit="1"/>
    </xf>
    <xf numFmtId="178" fontId="37" fillId="0" borderId="168" xfId="0" applyNumberFormat="1" applyFont="1" applyBorder="1" applyAlignment="1">
      <alignment horizontal="center" vertical="center" shrinkToFit="1"/>
    </xf>
    <xf numFmtId="178" fontId="37" fillId="0" borderId="169" xfId="0" applyNumberFormat="1" applyFont="1" applyBorder="1" applyAlignment="1">
      <alignment horizontal="center" vertical="center" shrinkToFit="1"/>
    </xf>
    <xf numFmtId="178" fontId="37" fillId="0" borderId="83" xfId="0" applyNumberFormat="1" applyFont="1" applyBorder="1" applyAlignment="1">
      <alignment horizontal="center" vertical="center" shrinkToFit="1"/>
    </xf>
    <xf numFmtId="178" fontId="37" fillId="0" borderId="49" xfId="0" applyNumberFormat="1" applyFont="1" applyBorder="1" applyAlignment="1">
      <alignment horizontal="center" vertical="center" shrinkToFit="1"/>
    </xf>
    <xf numFmtId="178" fontId="37" fillId="0" borderId="130" xfId="0" applyNumberFormat="1" applyFont="1" applyBorder="1" applyAlignment="1">
      <alignment horizontal="center" vertical="center" shrinkToFit="1"/>
    </xf>
    <xf numFmtId="0" fontId="38" fillId="0" borderId="46" xfId="0" applyFont="1" applyBorder="1" applyAlignment="1">
      <alignment horizontal="center" vertical="center"/>
    </xf>
    <xf numFmtId="0" fontId="36" fillId="3" borderId="11" xfId="0" applyFont="1" applyFill="1" applyBorder="1" applyAlignment="1">
      <alignment horizontal="center" vertical="center"/>
    </xf>
    <xf numFmtId="178" fontId="39" fillId="0" borderId="171" xfId="0" applyNumberFormat="1" applyFont="1" applyBorder="1" applyAlignment="1">
      <alignment horizontal="center" vertical="center" shrinkToFit="1"/>
    </xf>
    <xf numFmtId="0" fontId="39" fillId="0" borderId="19" xfId="0" applyFont="1" applyBorder="1" applyAlignment="1">
      <alignment horizontal="center" vertical="center" shrinkToFit="1"/>
    </xf>
    <xf numFmtId="0" fontId="6" fillId="8" borderId="170" xfId="0" applyFont="1" applyFill="1" applyBorder="1" applyAlignment="1">
      <alignment horizontal="center" vertical="center"/>
    </xf>
    <xf numFmtId="0" fontId="6" fillId="8" borderId="34" xfId="0" applyFont="1" applyFill="1" applyBorder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30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FF0000"/>
      </font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CFFFF"/>
        </patternFill>
      </fill>
    </dxf>
    <dxf>
      <fill>
        <patternFill>
          <bgColor theme="0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CCFFFF"/>
        </patternFill>
      </fill>
    </dxf>
    <dxf>
      <fill>
        <patternFill patternType="none">
          <bgColor auto="1"/>
        </patternFill>
      </fill>
    </dxf>
    <dxf>
      <fill>
        <patternFill>
          <bgColor rgb="FFCCFFFF"/>
        </patternFill>
      </fill>
    </dxf>
    <dxf>
      <fill>
        <patternFill>
          <bgColor theme="0"/>
        </patternFill>
      </fill>
    </dxf>
    <dxf>
      <fill>
        <patternFill>
          <bgColor rgb="FFCCFFFF"/>
        </patternFill>
      </fill>
    </dxf>
    <dxf>
      <font>
        <b/>
        <i val="0"/>
        <color rgb="FFFF0000"/>
      </font>
    </dxf>
    <dxf>
      <fill>
        <patternFill>
          <bgColor theme="0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ont>
        <b/>
        <i val="0"/>
        <color rgb="FFFF0000"/>
      </font>
    </dxf>
    <dxf>
      <fill>
        <patternFill>
          <bgColor rgb="FFCCFFFF"/>
        </patternFill>
      </fill>
    </dxf>
    <dxf>
      <fill>
        <patternFill>
          <bgColor rgb="FFCCFFFF"/>
        </patternFill>
      </fill>
    </dxf>
  </dxfs>
  <tableStyles count="0" defaultTableStyle="TableStyleMedium2" defaultPivotStyle="PivotStyleLight16"/>
  <colors>
    <mruColors>
      <color rgb="FFFFCCFF"/>
      <color rgb="FFCCFFFF"/>
      <color rgb="FFFF99FF"/>
      <color rgb="FFFF99CC"/>
      <color rgb="FF99FFCC"/>
      <color rgb="FFCCFF99"/>
      <color rgb="FFC8FF64"/>
      <color rgb="FFCCFF66"/>
      <color rgb="FFFF33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107156</xdr:colOff>
      <xdr:row>4</xdr:row>
      <xdr:rowOff>83344</xdr:rowOff>
    </xdr:from>
    <xdr:to>
      <xdr:col>22</xdr:col>
      <xdr:colOff>71437</xdr:colOff>
      <xdr:row>9</xdr:row>
      <xdr:rowOff>130970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2F6FAEF-3258-4B78-9EAE-6A0840A18B06}"/>
            </a:ext>
          </a:extLst>
        </xdr:cNvPr>
        <xdr:cNvSpPr txBox="1"/>
      </xdr:nvSpPr>
      <xdr:spPr>
        <a:xfrm>
          <a:off x="392906" y="83344"/>
          <a:ext cx="15561469" cy="714376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0">
              <a:latin typeface="+mn-ea"/>
              <a:ea typeface="+mn-ea"/>
            </a:rPr>
            <a:t>・</a:t>
          </a:r>
          <a:r>
            <a:rPr kumimoji="1" lang="ja-JP" altLang="en-US" sz="1400" b="1">
              <a:latin typeface="+mn-ea"/>
              <a:ea typeface="+mn-ea"/>
            </a:rPr>
            <a:t>画面上部に「保護ビュー」のメッセージ（黄色帯）が表示されている場合は「編集を有効にする</a:t>
          </a:r>
          <a:r>
            <a:rPr kumimoji="1" lang="en-US" altLang="ja-JP" sz="1400" b="1">
              <a:latin typeface="+mn-ea"/>
              <a:ea typeface="+mn-ea"/>
            </a:rPr>
            <a:t>(E)</a:t>
          </a:r>
          <a:r>
            <a:rPr kumimoji="1" lang="ja-JP" altLang="en-US" sz="1400" b="1">
              <a:latin typeface="+mn-ea"/>
              <a:ea typeface="+mn-ea"/>
            </a:rPr>
            <a:t>」ボタンをクリックしてください</a:t>
          </a:r>
          <a:r>
            <a:rPr kumimoji="1" lang="ja-JP" altLang="en-US" sz="1200" b="0">
              <a:latin typeface="+mn-ea"/>
              <a:ea typeface="+mn-ea"/>
            </a:rPr>
            <a:t>（この操作により、</a:t>
          </a:r>
          <a:r>
            <a:rPr kumimoji="1" lang="en-US" altLang="ja-JP" sz="1200" b="0">
              <a:latin typeface="+mn-ea"/>
              <a:ea typeface="+mn-ea"/>
            </a:rPr>
            <a:t>Excel</a:t>
          </a:r>
          <a:r>
            <a:rPr kumimoji="1" lang="ja-JP" altLang="en-US" sz="1200" b="0">
              <a:latin typeface="+mn-ea"/>
              <a:ea typeface="+mn-ea"/>
            </a:rPr>
            <a:t>への入力が可能となります）</a:t>
          </a:r>
        </a:p>
        <a:p>
          <a:pPr>
            <a:lnSpc>
              <a:spcPts val="1600"/>
            </a:lnSpc>
          </a:pPr>
          <a:r>
            <a:rPr kumimoji="1" lang="ja-JP" altLang="en-US" sz="1400" b="0">
              <a:latin typeface="+mn-ea"/>
              <a:ea typeface="+mn-ea"/>
            </a:rPr>
            <a:t>・</a:t>
          </a:r>
          <a:r>
            <a:rPr kumimoji="1" lang="ja-JP" altLang="en-US" sz="1400" b="1">
              <a:latin typeface="+mn-ea"/>
              <a:ea typeface="+mn-ea"/>
            </a:rPr>
            <a:t>入力箇所を分かりやすくするため、網掛け（薄水色）の設定をしています。</a:t>
          </a:r>
          <a:endParaRPr kumimoji="1" lang="ja-JP" altLang="en-US" sz="1400" b="1">
            <a:solidFill>
              <a:srgbClr val="FF0000"/>
            </a:solidFill>
            <a:latin typeface="+mn-ea"/>
            <a:ea typeface="+mn-ea"/>
          </a:endParaRPr>
        </a:p>
        <a:p>
          <a:pPr>
            <a:lnSpc>
              <a:spcPts val="1600"/>
            </a:lnSpc>
          </a:pPr>
          <a:r>
            <a:rPr kumimoji="1" lang="ja-JP" altLang="en-US" sz="1400" b="0">
              <a:latin typeface="+mn-ea"/>
              <a:ea typeface="+mn-ea"/>
            </a:rPr>
            <a:t>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1D4FF-FCBD-4621-911C-9581C5C6E814}">
  <sheetPr codeName="Sheet3">
    <tabColor rgb="FF0070C0"/>
    <pageSetUpPr fitToPage="1"/>
  </sheetPr>
  <dimension ref="A1:CI71"/>
  <sheetViews>
    <sheetView tabSelected="1" topLeftCell="A5" zoomScale="89" zoomScaleNormal="89" workbookViewId="0">
      <pane xSplit="4" ySplit="9" topLeftCell="E14" activePane="bottomRight" state="frozen"/>
      <selection activeCell="A5" sqref="A5"/>
      <selection pane="topRight" activeCell="E5" sqref="E5"/>
      <selection pane="bottomLeft" activeCell="A14" sqref="A14"/>
      <selection pane="bottomRight" activeCell="M14" sqref="M14:T14"/>
    </sheetView>
  </sheetViews>
  <sheetFormatPr defaultColWidth="9" defaultRowHeight="23.25" customHeight="1" outlineLevelRow="1" outlineLevelCol="1"/>
  <cols>
    <col min="1" max="1" width="3.75" style="1" customWidth="1"/>
    <col min="2" max="2" width="5.5" style="3" customWidth="1"/>
    <col min="3" max="3" width="21.375" style="3" customWidth="1"/>
    <col min="4" max="4" width="24" style="2" customWidth="1"/>
    <col min="5" max="5" width="4" style="5" customWidth="1"/>
    <col min="6" max="6" width="9.125" style="5" customWidth="1"/>
    <col min="7" max="7" width="4.125" style="5" customWidth="1"/>
    <col min="8" max="8" width="9.125" style="5" customWidth="1"/>
    <col min="9" max="9" width="3.625" style="5" customWidth="1"/>
    <col min="10" max="10" width="9.125" style="5" customWidth="1"/>
    <col min="11" max="11" width="4" style="5" customWidth="1"/>
    <col min="12" max="12" width="9.125" style="7" customWidth="1"/>
    <col min="13" max="13" width="4" style="5" customWidth="1"/>
    <col min="14" max="14" width="9.625" style="5" customWidth="1"/>
    <col min="15" max="15" width="4.125" style="5" customWidth="1"/>
    <col min="16" max="16" width="9.125" style="5" customWidth="1"/>
    <col min="17" max="17" width="4.5" style="5" customWidth="1"/>
    <col min="18" max="18" width="9.125" style="5" customWidth="1"/>
    <col min="19" max="19" width="4" style="5" customWidth="1"/>
    <col min="20" max="20" width="12.375" style="7" customWidth="1"/>
    <col min="21" max="21" width="4.25" style="7" customWidth="1"/>
    <col min="22" max="22" width="41.625" style="2" customWidth="1"/>
    <col min="23" max="23" width="1.625" style="2" customWidth="1"/>
    <col min="24" max="24" width="5.25" style="2" customWidth="1"/>
    <col min="25" max="26" width="10.625" style="183" hidden="1" customWidth="1" outlineLevel="1"/>
    <col min="27" max="27" width="9.125" style="1" hidden="1" customWidth="1" outlineLevel="1"/>
    <col min="28" max="28" width="60.625" style="23" hidden="1" customWidth="1" outlineLevel="1"/>
    <col min="29" max="29" width="8.625" style="188" hidden="1" customWidth="1" outlineLevel="1"/>
    <col min="30" max="30" width="47.375" style="23" hidden="1" customWidth="1" outlineLevel="1"/>
    <col min="31" max="31" width="14.75" style="1" hidden="1" customWidth="1" outlineLevel="1"/>
    <col min="32" max="32" width="16.125" style="1" hidden="1" customWidth="1" outlineLevel="1"/>
    <col min="33" max="33" width="8.25" style="1" customWidth="1" collapsed="1"/>
    <col min="34" max="34" width="13.875" style="1" hidden="1" customWidth="1" outlineLevel="1"/>
    <col min="35" max="43" width="10.625" style="1" hidden="1" customWidth="1" outlineLevel="1"/>
    <col min="44" max="44" width="25.625" style="1" hidden="1" customWidth="1" outlineLevel="1"/>
    <col min="45" max="45" width="10.625" style="1" hidden="1" customWidth="1" outlineLevel="1"/>
    <col min="46" max="46" width="17" style="1" hidden="1" customWidth="1" outlineLevel="1"/>
    <col min="47" max="84" width="10.625" style="1" hidden="1" customWidth="1" outlineLevel="1"/>
    <col min="85" max="85" width="15.125" style="1" hidden="1" customWidth="1" outlineLevel="1"/>
    <col min="86" max="86" width="11.875" style="1" hidden="1" customWidth="1" outlineLevel="1"/>
    <col min="87" max="87" width="9" style="1" collapsed="1"/>
    <col min="88" max="16384" width="9" style="1"/>
  </cols>
  <sheetData>
    <row r="1" spans="1:86" s="50" customFormat="1" ht="23.25" customHeight="1" outlineLevel="1">
      <c r="A1" s="326" t="s">
        <v>141</v>
      </c>
      <c r="B1" s="333">
        <f ca="1">LEN(C1)</f>
        <v>88</v>
      </c>
      <c r="C1" s="329" t="str" cm="1">
        <f t="array" aca="1" ref="C1" ca="1">CELL("filename",C1)</f>
        <v>\\192.168.1.222\Share\0900_経営実態調査事業\0800_2026年度調査\3000_発信メール\[調査票2026（会社名_■□建設）.xlsx]調査票</v>
      </c>
      <c r="D1" s="326"/>
      <c r="E1" s="326"/>
      <c r="F1" s="326"/>
      <c r="G1" s="326"/>
      <c r="H1" s="326"/>
      <c r="I1" s="334"/>
      <c r="J1" s="334"/>
      <c r="K1" s="323"/>
      <c r="L1" s="322"/>
      <c r="M1" s="323"/>
      <c r="N1" s="323"/>
      <c r="O1" s="323"/>
      <c r="P1" s="323"/>
      <c r="Q1" s="323"/>
      <c r="R1" s="323"/>
      <c r="S1" s="323"/>
      <c r="T1" s="322"/>
      <c r="U1" s="49"/>
      <c r="V1" s="48"/>
      <c r="W1" s="48"/>
      <c r="X1" s="48"/>
      <c r="Y1" s="48"/>
      <c r="Z1" s="48"/>
      <c r="AB1" s="185"/>
      <c r="AC1" s="185"/>
      <c r="AD1" s="185"/>
      <c r="AE1" s="185"/>
      <c r="AF1" s="185"/>
      <c r="AG1" s="185"/>
      <c r="AH1" s="292" t="s">
        <v>17</v>
      </c>
      <c r="AI1" s="293">
        <v>1</v>
      </c>
      <c r="AJ1" s="293" t="s">
        <v>285</v>
      </c>
      <c r="AK1" s="293">
        <v>2</v>
      </c>
      <c r="AL1" s="293">
        <v>3</v>
      </c>
      <c r="AM1" s="293" t="s">
        <v>286</v>
      </c>
      <c r="AN1" s="293">
        <v>4</v>
      </c>
      <c r="AO1" s="293" t="s">
        <v>287</v>
      </c>
      <c r="AP1" s="293">
        <v>5</v>
      </c>
      <c r="AQ1" s="293" t="s">
        <v>288</v>
      </c>
      <c r="AR1" s="293" t="s">
        <v>289</v>
      </c>
      <c r="AS1" s="52">
        <v>6</v>
      </c>
      <c r="AT1" s="52">
        <v>7</v>
      </c>
      <c r="AU1" s="52">
        <v>8</v>
      </c>
      <c r="AV1" s="293">
        <v>9</v>
      </c>
      <c r="AW1" s="293">
        <v>10</v>
      </c>
      <c r="AX1" s="293" t="s">
        <v>290</v>
      </c>
      <c r="AY1" s="293" t="s">
        <v>291</v>
      </c>
      <c r="AZ1" s="53">
        <v>11</v>
      </c>
      <c r="BA1" s="53">
        <v>12</v>
      </c>
      <c r="BB1" s="53" t="s">
        <v>292</v>
      </c>
      <c r="BC1" s="53" t="s">
        <v>293</v>
      </c>
      <c r="BD1" s="53" t="s">
        <v>294</v>
      </c>
      <c r="BE1" s="53">
        <v>13</v>
      </c>
      <c r="BF1" s="53" t="s">
        <v>295</v>
      </c>
      <c r="BG1" s="53" t="s">
        <v>296</v>
      </c>
      <c r="BH1" s="53" t="s">
        <v>297</v>
      </c>
      <c r="BI1" s="53" t="s">
        <v>298</v>
      </c>
      <c r="BJ1" s="53" t="s">
        <v>299</v>
      </c>
      <c r="BK1" s="53" t="s">
        <v>300</v>
      </c>
      <c r="BL1" s="53" t="s">
        <v>301</v>
      </c>
      <c r="BM1" s="53" t="s">
        <v>302</v>
      </c>
      <c r="BN1" s="53" t="s">
        <v>303</v>
      </c>
      <c r="BO1" s="53" t="s">
        <v>304</v>
      </c>
      <c r="BP1" s="53" t="s">
        <v>322</v>
      </c>
      <c r="BQ1" s="53" t="s">
        <v>305</v>
      </c>
      <c r="BR1" s="53" t="s">
        <v>306</v>
      </c>
      <c r="BS1" s="53" t="s">
        <v>307</v>
      </c>
      <c r="BT1" s="53" t="s">
        <v>323</v>
      </c>
      <c r="BU1" s="53">
        <v>15</v>
      </c>
      <c r="BV1" s="53" t="s">
        <v>308</v>
      </c>
      <c r="BW1" s="53" t="s">
        <v>309</v>
      </c>
      <c r="BX1" s="53" t="s">
        <v>310</v>
      </c>
      <c r="BY1" s="53">
        <v>16</v>
      </c>
      <c r="BZ1" s="53" t="s">
        <v>311</v>
      </c>
      <c r="CA1" s="53">
        <v>17</v>
      </c>
      <c r="CB1" s="53" t="s">
        <v>312</v>
      </c>
      <c r="CC1" s="53" t="s">
        <v>313</v>
      </c>
      <c r="CD1" s="53" t="s">
        <v>314</v>
      </c>
      <c r="CE1" s="53" t="s">
        <v>315</v>
      </c>
      <c r="CF1" s="53">
        <v>18</v>
      </c>
      <c r="CG1" s="288" t="s">
        <v>316</v>
      </c>
      <c r="CH1" s="290" t="s">
        <v>317</v>
      </c>
    </row>
    <row r="2" spans="1:86" ht="69" customHeight="1" outlineLevel="1">
      <c r="A2" s="327" t="s">
        <v>142</v>
      </c>
      <c r="B2" s="339">
        <f ca="1">LEN(C2)</f>
        <v>61</v>
      </c>
      <c r="C2" s="330" t="str" cm="1">
        <f t="array" aca="1" ref="C2" ca="1">LEFT(CELL("filename",C2),FIND("[",CELL("filename",C2))-1)</f>
        <v>\\192.168.1.222\Share\0900_経営実態調査事業\0800_2026年度調査\3000_発信メール\</v>
      </c>
      <c r="D2" s="335"/>
      <c r="E2" s="332"/>
      <c r="F2" s="330" t="s">
        <v>143</v>
      </c>
      <c r="G2" s="332">
        <f ca="1">LEN(H2)</f>
        <v>85</v>
      </c>
      <c r="H2" s="330" t="str" cm="1">
        <f t="array" aca="1" ref="H2" ca="1">LEFT(CELL("filename",H2),FIND("]",CELL("filename",H2)))</f>
        <v>\\192.168.1.222\Share\0900_経営実態調査事業\0800_2026年度調査\3000_発信メール\[調査票2026（会社名_■□建設）.xlsx]</v>
      </c>
      <c r="I2" s="336"/>
      <c r="J2" s="336"/>
      <c r="K2" s="325"/>
      <c r="L2" s="324"/>
      <c r="M2" s="325"/>
      <c r="N2" s="325"/>
      <c r="O2" s="325"/>
      <c r="P2" s="325"/>
      <c r="Q2" s="325"/>
      <c r="R2" s="325"/>
      <c r="S2" s="325"/>
      <c r="T2" s="324"/>
      <c r="AE2" s="23"/>
      <c r="AF2" s="23"/>
      <c r="AG2" s="23"/>
      <c r="AH2" s="311" t="s">
        <v>16</v>
      </c>
      <c r="AI2" s="301" t="s">
        <v>0</v>
      </c>
      <c r="AJ2" s="301" t="s">
        <v>107</v>
      </c>
      <c r="AK2" s="302" t="s">
        <v>318</v>
      </c>
      <c r="AL2" s="302" t="s">
        <v>163</v>
      </c>
      <c r="AM2" s="302" t="s">
        <v>246</v>
      </c>
      <c r="AN2" s="302" t="s">
        <v>247</v>
      </c>
      <c r="AO2" s="302"/>
      <c r="AP2" s="671" t="s">
        <v>90</v>
      </c>
      <c r="AQ2" s="671"/>
      <c r="AR2" s="671"/>
      <c r="AS2" s="301" t="s">
        <v>229</v>
      </c>
      <c r="AT2" s="301" t="s">
        <v>264</v>
      </c>
      <c r="AU2" s="301" t="s">
        <v>166</v>
      </c>
      <c r="AV2" s="302" t="s">
        <v>30</v>
      </c>
      <c r="AW2" s="301" t="s">
        <v>230</v>
      </c>
      <c r="AX2" s="301"/>
      <c r="AY2" s="301"/>
      <c r="AZ2" s="303" t="s">
        <v>1</v>
      </c>
      <c r="BA2" s="650" t="s">
        <v>116</v>
      </c>
      <c r="BB2" s="651"/>
      <c r="BC2" s="651"/>
      <c r="BD2" s="651"/>
      <c r="BE2" s="650" t="s">
        <v>180</v>
      </c>
      <c r="BF2" s="650"/>
      <c r="BG2" s="650"/>
      <c r="BH2" s="650"/>
      <c r="BI2" s="650"/>
      <c r="BJ2" s="650"/>
      <c r="BK2" s="650"/>
      <c r="BL2" s="650"/>
      <c r="BM2" s="650"/>
      <c r="BN2" s="650"/>
      <c r="BO2" s="650"/>
      <c r="BP2" s="304"/>
      <c r="BQ2" s="650" t="s">
        <v>319</v>
      </c>
      <c r="BR2" s="650"/>
      <c r="BS2" s="650"/>
      <c r="BT2" s="650"/>
      <c r="BU2" s="650" t="s">
        <v>320</v>
      </c>
      <c r="BV2" s="650"/>
      <c r="BW2" s="650"/>
      <c r="BX2" s="651"/>
      <c r="BY2" s="650" t="s">
        <v>121</v>
      </c>
      <c r="BZ2" s="650"/>
      <c r="CA2" s="651" t="s">
        <v>127</v>
      </c>
      <c r="CB2" s="651"/>
      <c r="CC2" s="651"/>
      <c r="CD2" s="651"/>
      <c r="CE2" s="651"/>
      <c r="CF2" s="304" t="s">
        <v>197</v>
      </c>
      <c r="CG2" s="305" t="s">
        <v>125</v>
      </c>
      <c r="CH2" s="294" t="s">
        <v>283</v>
      </c>
    </row>
    <row r="3" spans="1:86" s="63" customFormat="1" ht="52.15" customHeight="1" outlineLevel="1">
      <c r="A3" s="328" t="s">
        <v>144</v>
      </c>
      <c r="B3" s="338">
        <f ca="1">B1-B2-(B1-G2)</f>
        <v>24</v>
      </c>
      <c r="C3" s="331" t="str">
        <f ca="1">MID(C1,B2+2,B3-2)</f>
        <v>調査票2026（会社名_■□建設）.xlsx</v>
      </c>
      <c r="D3" s="337"/>
      <c r="E3" s="338"/>
      <c r="F3" s="338"/>
      <c r="G3" s="338"/>
      <c r="H3" s="338"/>
      <c r="I3" s="338"/>
      <c r="J3" s="338"/>
      <c r="K3" s="62"/>
      <c r="L3" s="62"/>
      <c r="M3" s="62"/>
      <c r="N3" s="62"/>
      <c r="O3" s="62"/>
      <c r="P3" s="62"/>
      <c r="Q3" s="62"/>
      <c r="R3" s="62"/>
      <c r="S3" s="269"/>
      <c r="T3" s="269"/>
      <c r="U3" s="62"/>
      <c r="V3" s="61"/>
      <c r="W3" s="61"/>
      <c r="X3" s="61"/>
      <c r="Y3" s="184"/>
      <c r="Z3" s="184"/>
      <c r="AC3" s="189"/>
      <c r="AH3" s="278" t="s">
        <v>281</v>
      </c>
      <c r="AI3" s="306" t="s">
        <v>270</v>
      </c>
      <c r="AJ3" s="306" t="s">
        <v>265</v>
      </c>
      <c r="AK3" s="306" t="s">
        <v>266</v>
      </c>
      <c r="AL3" s="306" t="s">
        <v>267</v>
      </c>
      <c r="AM3" s="306" t="s">
        <v>321</v>
      </c>
      <c r="AN3" s="306" t="s">
        <v>269</v>
      </c>
      <c r="AO3" s="306" t="s">
        <v>268</v>
      </c>
      <c r="AP3" s="306" t="s">
        <v>159</v>
      </c>
      <c r="AQ3" s="306" t="s">
        <v>6</v>
      </c>
      <c r="AR3" s="306" t="s">
        <v>271</v>
      </c>
      <c r="AS3" s="306" t="s">
        <v>160</v>
      </c>
      <c r="AT3" s="306" t="s">
        <v>272</v>
      </c>
      <c r="AU3" s="306" t="s">
        <v>166</v>
      </c>
      <c r="AV3" s="306" t="s">
        <v>30</v>
      </c>
      <c r="AW3" s="306" t="s">
        <v>231</v>
      </c>
      <c r="AX3" s="306" t="s">
        <v>164</v>
      </c>
      <c r="AY3" s="307" t="s">
        <v>248</v>
      </c>
      <c r="AZ3" s="265" t="s">
        <v>273</v>
      </c>
      <c r="BA3" s="295" t="s">
        <v>120</v>
      </c>
      <c r="BB3" s="265" t="s">
        <v>117</v>
      </c>
      <c r="BC3" s="265" t="s">
        <v>118</v>
      </c>
      <c r="BD3" s="265" t="s">
        <v>119</v>
      </c>
      <c r="BE3" s="265" t="s">
        <v>249</v>
      </c>
      <c r="BF3" s="265" t="s">
        <v>250</v>
      </c>
      <c r="BG3" s="265" t="s">
        <v>251</v>
      </c>
      <c r="BH3" s="265" t="s">
        <v>252</v>
      </c>
      <c r="BI3" s="265" t="s">
        <v>253</v>
      </c>
      <c r="BJ3" s="265" t="s">
        <v>254</v>
      </c>
      <c r="BK3" s="265" t="s">
        <v>255</v>
      </c>
      <c r="BL3" s="265" t="s">
        <v>256</v>
      </c>
      <c r="BM3" s="308" t="s">
        <v>257</v>
      </c>
      <c r="BN3" s="308" t="s">
        <v>258</v>
      </c>
      <c r="BO3" s="265" t="s">
        <v>179</v>
      </c>
      <c r="BP3" s="295" t="s">
        <v>109</v>
      </c>
      <c r="BQ3" s="265" t="s">
        <v>237</v>
      </c>
      <c r="BR3" s="265" t="s">
        <v>236</v>
      </c>
      <c r="BS3" s="265" t="s">
        <v>235</v>
      </c>
      <c r="BT3" s="265" t="s">
        <v>234</v>
      </c>
      <c r="BU3" s="265">
        <v>1</v>
      </c>
      <c r="BV3" s="265">
        <v>2</v>
      </c>
      <c r="BW3" s="265">
        <v>3</v>
      </c>
      <c r="BX3" s="265">
        <v>4</v>
      </c>
      <c r="BY3" s="265" t="s">
        <v>274</v>
      </c>
      <c r="BZ3" s="265" t="s">
        <v>275</v>
      </c>
      <c r="CA3" s="265" t="s">
        <v>3</v>
      </c>
      <c r="CB3" s="265" t="s">
        <v>213</v>
      </c>
      <c r="CC3" s="265" t="s">
        <v>2</v>
      </c>
      <c r="CD3" s="265" t="s">
        <v>4</v>
      </c>
      <c r="CE3" s="265" t="s">
        <v>259</v>
      </c>
      <c r="CF3" s="265" t="s">
        <v>197</v>
      </c>
      <c r="CG3" s="309" t="s">
        <v>125</v>
      </c>
      <c r="CH3" s="310" t="s">
        <v>284</v>
      </c>
    </row>
    <row r="4" spans="1:86" ht="21" customHeight="1" outlineLevel="1">
      <c r="AE4" s="23"/>
      <c r="AF4" s="23"/>
      <c r="AG4" s="23"/>
      <c r="AH4" s="285">
        <f ca="1">NOW()</f>
        <v>46296.314176851854</v>
      </c>
      <c r="AI4" s="270">
        <f>M14</f>
        <v>0</v>
      </c>
      <c r="AJ4" s="271" t="str">
        <f>DBCS(M15)</f>
        <v/>
      </c>
      <c r="AK4" s="108" t="str">
        <f>N16&amp;O16&amp;P16&amp;Q16&amp;R16&amp;S16&amp;T16</f>
        <v>---22</v>
      </c>
      <c r="AL4" s="108" t="str">
        <f>M17</f>
        <v>会員</v>
      </c>
      <c r="AM4" s="108">
        <f>Q17</f>
        <v>0</v>
      </c>
      <c r="AN4" s="270">
        <f>N18</f>
        <v>0</v>
      </c>
      <c r="AO4" s="270">
        <f>R18</f>
        <v>0</v>
      </c>
      <c r="AP4" s="108" t="str">
        <f>Q19</f>
        <v/>
      </c>
      <c r="AQ4" s="108">
        <f>M20</f>
        <v>0</v>
      </c>
      <c r="AR4" s="108">
        <f>M21</f>
        <v>0</v>
      </c>
      <c r="AS4" s="108" t="str">
        <f>S22</f>
        <v/>
      </c>
      <c r="AT4" s="272" t="str">
        <f>R23</f>
        <v/>
      </c>
      <c r="AU4" s="274">
        <f>M24</f>
        <v>0</v>
      </c>
      <c r="AV4" s="275">
        <f>M25</f>
        <v>0</v>
      </c>
      <c r="AW4" s="108">
        <f>M26</f>
        <v>0</v>
      </c>
      <c r="AX4" s="108" t="str">
        <f>M27&amp;Q27&amp;R27</f>
        <v>@</v>
      </c>
      <c r="AY4" s="108" t="str">
        <f>M28&amp;Q28&amp;R28</f>
        <v>@</v>
      </c>
      <c r="AZ4" s="274">
        <f>M29</f>
        <v>0</v>
      </c>
      <c r="BA4" s="276">
        <f>M30</f>
        <v>0</v>
      </c>
      <c r="BB4" s="276">
        <f>M31</f>
        <v>0</v>
      </c>
      <c r="BC4" s="276">
        <f>M32</f>
        <v>0</v>
      </c>
      <c r="BD4" s="277">
        <f>M33</f>
        <v>0</v>
      </c>
      <c r="BE4" s="64">
        <f>P35</f>
        <v>0</v>
      </c>
      <c r="BF4" s="64">
        <f>R35</f>
        <v>0</v>
      </c>
      <c r="BG4" s="64">
        <f>P36</f>
        <v>0</v>
      </c>
      <c r="BH4" s="64">
        <f>R36</f>
        <v>0</v>
      </c>
      <c r="BI4" s="64">
        <f>P37</f>
        <v>0</v>
      </c>
      <c r="BJ4" s="64">
        <f>R37</f>
        <v>0</v>
      </c>
      <c r="BK4" s="64">
        <f>P38</f>
        <v>0</v>
      </c>
      <c r="BL4" s="64">
        <f>R38</f>
        <v>0</v>
      </c>
      <c r="BM4" s="64">
        <f>P39</f>
        <v>0</v>
      </c>
      <c r="BN4" s="64">
        <f>R39</f>
        <v>0</v>
      </c>
      <c r="BO4" s="108">
        <f>Q40</f>
        <v>0</v>
      </c>
      <c r="BP4" s="276">
        <f>M41</f>
        <v>0</v>
      </c>
      <c r="BQ4" s="276">
        <f>M42</f>
        <v>0</v>
      </c>
      <c r="BR4" s="276">
        <f>M43</f>
        <v>0</v>
      </c>
      <c r="BS4" s="276">
        <f>M44</f>
        <v>0</v>
      </c>
      <c r="BT4" s="276">
        <f>M45</f>
        <v>0</v>
      </c>
      <c r="BU4" s="108">
        <f>M46</f>
        <v>0</v>
      </c>
      <c r="BV4" s="108">
        <f>Q46</f>
        <v>0</v>
      </c>
      <c r="BW4" s="108">
        <f>M47</f>
        <v>0</v>
      </c>
      <c r="BX4" s="108">
        <f>Q47</f>
        <v>0</v>
      </c>
      <c r="BY4" s="108">
        <f>M49</f>
        <v>0</v>
      </c>
      <c r="BZ4" s="108">
        <f>Q49</f>
        <v>0</v>
      </c>
      <c r="CA4" s="108">
        <f>M50</f>
        <v>0</v>
      </c>
      <c r="CB4" s="108">
        <f>M51</f>
        <v>0</v>
      </c>
      <c r="CC4" s="108">
        <f>M52</f>
        <v>0</v>
      </c>
      <c r="CD4" s="108">
        <f>M53</f>
        <v>0</v>
      </c>
      <c r="CE4" s="274">
        <f>M54</f>
        <v>0</v>
      </c>
      <c r="CF4" s="108">
        <f>M55</f>
        <v>0</v>
      </c>
      <c r="CG4" s="289">
        <f ca="1">R11</f>
        <v>46327</v>
      </c>
      <c r="CH4" s="138" t="str">
        <f>V11</f>
        <v/>
      </c>
    </row>
    <row r="5" spans="1:86" ht="26.25" customHeight="1">
      <c r="AH5" s="312">
        <f ca="1">IF(OR(AH4="",AH4=0),"",AH4)</f>
        <v>46296.314176851854</v>
      </c>
      <c r="AI5" s="313" t="str">
        <f t="shared" ref="AI5:CF5" si="0">IF(OR(AI4="",AI4=0),"",AI4)</f>
        <v/>
      </c>
      <c r="AJ5" s="314" t="str">
        <f t="shared" si="0"/>
        <v/>
      </c>
      <c r="AK5" s="355" t="str">
        <f>IF(OR(AK4="",AK4=0),"",ASC(AK4))</f>
        <v>---22</v>
      </c>
      <c r="AL5" s="294" t="str">
        <f t="shared" si="0"/>
        <v>会員</v>
      </c>
      <c r="AM5" s="294" t="str">
        <f t="shared" si="0"/>
        <v/>
      </c>
      <c r="AN5" s="313" t="str">
        <f t="shared" si="0"/>
        <v/>
      </c>
      <c r="AO5" s="313" t="str">
        <f t="shared" si="0"/>
        <v/>
      </c>
      <c r="AP5" s="294" t="str">
        <f t="shared" si="0"/>
        <v/>
      </c>
      <c r="AQ5" s="294" t="str">
        <f t="shared" si="0"/>
        <v/>
      </c>
      <c r="AR5" s="294" t="str">
        <f t="shared" si="0"/>
        <v/>
      </c>
      <c r="AS5" s="294" t="str">
        <f t="shared" si="0"/>
        <v/>
      </c>
      <c r="AT5" s="315" t="str">
        <f t="shared" si="0"/>
        <v/>
      </c>
      <c r="AU5" s="316" t="str">
        <f t="shared" si="0"/>
        <v/>
      </c>
      <c r="AV5" s="317" t="str">
        <f t="shared" si="0"/>
        <v/>
      </c>
      <c r="AW5" s="294" t="str">
        <f t="shared" si="0"/>
        <v/>
      </c>
      <c r="AX5" s="294" t="str">
        <f t="shared" si="0"/>
        <v>@</v>
      </c>
      <c r="AY5" s="294" t="str">
        <f t="shared" si="0"/>
        <v>@</v>
      </c>
      <c r="AZ5" s="316" t="str">
        <f t="shared" si="0"/>
        <v/>
      </c>
      <c r="BA5" s="318" t="str">
        <f t="shared" si="0"/>
        <v/>
      </c>
      <c r="BB5" s="318" t="str">
        <f t="shared" si="0"/>
        <v/>
      </c>
      <c r="BC5" s="318" t="str">
        <f t="shared" si="0"/>
        <v/>
      </c>
      <c r="BD5" s="319" t="str">
        <f t="shared" si="0"/>
        <v/>
      </c>
      <c r="BE5" s="296" t="str">
        <f t="shared" si="0"/>
        <v/>
      </c>
      <c r="BF5" s="296" t="str">
        <f t="shared" si="0"/>
        <v/>
      </c>
      <c r="BG5" s="296" t="str">
        <f t="shared" si="0"/>
        <v/>
      </c>
      <c r="BH5" s="296" t="str">
        <f t="shared" si="0"/>
        <v/>
      </c>
      <c r="BI5" s="296" t="str">
        <f t="shared" si="0"/>
        <v/>
      </c>
      <c r="BJ5" s="296" t="str">
        <f t="shared" si="0"/>
        <v/>
      </c>
      <c r="BK5" s="296" t="str">
        <f t="shared" si="0"/>
        <v/>
      </c>
      <c r="BL5" s="296" t="str">
        <f t="shared" si="0"/>
        <v/>
      </c>
      <c r="BM5" s="296" t="str">
        <f t="shared" si="0"/>
        <v/>
      </c>
      <c r="BN5" s="296" t="str">
        <f t="shared" si="0"/>
        <v/>
      </c>
      <c r="BO5" s="294" t="str">
        <f t="shared" si="0"/>
        <v/>
      </c>
      <c r="BP5" s="318" t="str">
        <f t="shared" si="0"/>
        <v/>
      </c>
      <c r="BQ5" s="318" t="str">
        <f t="shared" si="0"/>
        <v/>
      </c>
      <c r="BR5" s="318" t="str">
        <f t="shared" si="0"/>
        <v/>
      </c>
      <c r="BS5" s="318" t="str">
        <f t="shared" si="0"/>
        <v/>
      </c>
      <c r="BT5" s="318" t="str">
        <f t="shared" si="0"/>
        <v/>
      </c>
      <c r="BU5" s="294" t="str">
        <f t="shared" si="0"/>
        <v/>
      </c>
      <c r="BV5" s="294" t="str">
        <f t="shared" si="0"/>
        <v/>
      </c>
      <c r="BW5" s="294" t="str">
        <f t="shared" si="0"/>
        <v/>
      </c>
      <c r="BX5" s="294" t="str">
        <f t="shared" si="0"/>
        <v/>
      </c>
      <c r="BY5" s="294" t="str">
        <f t="shared" si="0"/>
        <v/>
      </c>
      <c r="BZ5" s="340" t="str">
        <f>IF(OR(BZ4="",BZ4=0),"",BZ4/100)</f>
        <v/>
      </c>
      <c r="CA5" s="294" t="str">
        <f t="shared" si="0"/>
        <v/>
      </c>
      <c r="CB5" s="294" t="str">
        <f t="shared" si="0"/>
        <v/>
      </c>
      <c r="CC5" s="294" t="str">
        <f t="shared" si="0"/>
        <v/>
      </c>
      <c r="CD5" s="294" t="str">
        <f t="shared" si="0"/>
        <v/>
      </c>
      <c r="CE5" s="316" t="str">
        <f t="shared" si="0"/>
        <v/>
      </c>
      <c r="CF5" s="294" t="str">
        <f t="shared" si="0"/>
        <v/>
      </c>
      <c r="CG5" s="320">
        <f ca="1">IF(OR(CG4="",CG4=0),"",CG4)</f>
        <v>46327</v>
      </c>
      <c r="CH5" s="321" t="str">
        <f>IF(OR(CH4="",CH4=0),"",CH4)</f>
        <v/>
      </c>
    </row>
    <row r="6" spans="1:86" ht="6.95" customHeight="1"/>
    <row r="7" spans="1:86" ht="6.95" customHeight="1">
      <c r="D7" s="58"/>
      <c r="E7" s="59"/>
      <c r="F7" s="59"/>
    </row>
    <row r="8" spans="1:86" ht="6.95" customHeight="1"/>
    <row r="9" spans="1:86" ht="6.95" customHeight="1"/>
    <row r="10" spans="1:86" ht="18.600000000000001" customHeight="1">
      <c r="B10" s="41"/>
      <c r="J10" s="87"/>
      <c r="K10" s="87"/>
      <c r="L10" s="87"/>
      <c r="V10" s="60"/>
      <c r="W10" s="60"/>
      <c r="AE10" s="66">
        <f ca="1">EOMONTH(TODAY(),0)+1</f>
        <v>46327</v>
      </c>
      <c r="AF10" s="1" t="s">
        <v>115</v>
      </c>
    </row>
    <row r="11" spans="1:86" ht="23.25" customHeight="1">
      <c r="B11" s="41" t="s">
        <v>239</v>
      </c>
      <c r="C11" s="4"/>
      <c r="G11" s="87"/>
      <c r="I11" s="88"/>
      <c r="J11" s="89"/>
      <c r="K11" s="90"/>
      <c r="L11" s="90"/>
      <c r="M11" s="91"/>
      <c r="N11" s="91"/>
      <c r="P11" s="371" t="s">
        <v>137</v>
      </c>
      <c r="Q11" s="371"/>
      <c r="R11" s="372">
        <f ca="1">IF(AE11&lt;&gt;"",AE11,AE10)</f>
        <v>46327</v>
      </c>
      <c r="S11" s="373"/>
      <c r="T11" s="374"/>
      <c r="U11" s="286" t="s">
        <v>282</v>
      </c>
      <c r="V11" s="287" t="str">
        <f>IF(OR(COUNTIF(U14:U55,"★")=0,M14=""),"",COUNTIF(U14:U55,"★"))</f>
        <v/>
      </c>
      <c r="W11" s="105"/>
      <c r="AE11" s="75"/>
      <c r="AF11" s="1" t="s">
        <v>136</v>
      </c>
    </row>
    <row r="12" spans="1:86" ht="20.25" customHeight="1" thickBot="1">
      <c r="B12" s="241" t="s">
        <v>340</v>
      </c>
      <c r="C12" s="39"/>
      <c r="D12" s="40"/>
      <c r="J12" s="87"/>
      <c r="V12" s="106" t="s">
        <v>351</v>
      </c>
      <c r="W12" s="106"/>
    </row>
    <row r="13" spans="1:86" s="6" customFormat="1" ht="27" customHeight="1" thickTop="1" thickBot="1">
      <c r="B13" s="179" t="s">
        <v>17</v>
      </c>
      <c r="C13" s="180" t="s">
        <v>16</v>
      </c>
      <c r="D13" s="181" t="s">
        <v>11</v>
      </c>
      <c r="E13" s="375" t="s">
        <v>20</v>
      </c>
      <c r="F13" s="376"/>
      <c r="G13" s="376"/>
      <c r="H13" s="376"/>
      <c r="I13" s="376"/>
      <c r="J13" s="376"/>
      <c r="K13" s="376"/>
      <c r="L13" s="376"/>
      <c r="M13" s="377" t="s">
        <v>238</v>
      </c>
      <c r="N13" s="378"/>
      <c r="O13" s="378"/>
      <c r="P13" s="378"/>
      <c r="Q13" s="378"/>
      <c r="R13" s="378"/>
      <c r="S13" s="378"/>
      <c r="T13" s="379"/>
      <c r="U13" s="368" t="s">
        <v>108</v>
      </c>
      <c r="V13" s="369"/>
      <c r="W13" s="370"/>
      <c r="Y13" s="22" t="s">
        <v>219</v>
      </c>
      <c r="Z13" s="218" t="s">
        <v>220</v>
      </c>
      <c r="AA13" s="22" t="s">
        <v>216</v>
      </c>
      <c r="AB13" s="186" t="s">
        <v>214</v>
      </c>
      <c r="AC13" s="22" t="s">
        <v>217</v>
      </c>
      <c r="AD13" s="186" t="s">
        <v>215</v>
      </c>
    </row>
    <row r="14" spans="1:86" ht="37.5" customHeight="1">
      <c r="B14" s="412">
        <v>1</v>
      </c>
      <c r="C14" s="414" t="s">
        <v>0</v>
      </c>
      <c r="D14" s="166" t="s">
        <v>170</v>
      </c>
      <c r="E14" s="416" t="s">
        <v>169</v>
      </c>
      <c r="F14" s="417"/>
      <c r="G14" s="417"/>
      <c r="H14" s="417"/>
      <c r="I14" s="417"/>
      <c r="J14" s="417"/>
      <c r="K14" s="417"/>
      <c r="L14" s="417"/>
      <c r="M14" s="418"/>
      <c r="N14" s="419"/>
      <c r="O14" s="419"/>
      <c r="P14" s="419"/>
      <c r="Q14" s="419"/>
      <c r="R14" s="419"/>
      <c r="S14" s="419"/>
      <c r="T14" s="420"/>
      <c r="U14" s="104" t="str">
        <f>IF(V14="","","★")</f>
        <v>★</v>
      </c>
      <c r="V14" s="190" t="str">
        <f>IF(AND(Z14="表示",AA14="×"),AB14,"")</f>
        <v>会社形態(「株式会社」「有限会社」等)を含む「正式名称」を入力してください。</v>
      </c>
      <c r="W14" s="203"/>
      <c r="X14" s="1"/>
      <c r="Y14" s="21" t="str">
        <f>IF(M14&lt;&gt;"","有","")</f>
        <v/>
      </c>
      <c r="Z14" s="21" t="str">
        <f>IF(Y14&lt;&gt;"有","表示","")</f>
        <v>表示</v>
      </c>
      <c r="AA14" s="21" t="str">
        <f>IFERROR(IF(FIND("会社",$M14)&gt;0,"〇","×"),"×")</f>
        <v>×</v>
      </c>
      <c r="AB14" s="23" t="s">
        <v>218</v>
      </c>
    </row>
    <row r="15" spans="1:86" ht="22.9" customHeight="1">
      <c r="B15" s="413"/>
      <c r="C15" s="415"/>
      <c r="D15" s="167" t="s">
        <v>222</v>
      </c>
      <c r="E15" s="421" t="s">
        <v>339</v>
      </c>
      <c r="F15" s="422"/>
      <c r="G15" s="422"/>
      <c r="H15" s="422"/>
      <c r="I15" s="422"/>
      <c r="J15" s="422"/>
      <c r="K15" s="422"/>
      <c r="L15" s="422"/>
      <c r="M15" s="435"/>
      <c r="N15" s="433"/>
      <c r="O15" s="433"/>
      <c r="P15" s="433"/>
      <c r="Q15" s="433"/>
      <c r="R15" s="433"/>
      <c r="S15" s="433"/>
      <c r="T15" s="434"/>
      <c r="U15" s="92" t="str">
        <f>IF(V15="","","★")</f>
        <v/>
      </c>
      <c r="V15" s="191" t="str">
        <f>IF(AND(Z15="表示",AA15="×"),AB15,"")</f>
        <v/>
      </c>
      <c r="W15" s="204"/>
      <c r="X15" s="1"/>
      <c r="Y15" s="21" t="str">
        <f t="shared" ref="Y15:Y55" si="1">IF(M15&lt;&gt;"","有","")</f>
        <v/>
      </c>
      <c r="Z15" s="342" t="str">
        <f>IF($Y$14="有","表示","")</f>
        <v/>
      </c>
      <c r="AA15" s="21" t="str">
        <f>IF(M15&lt;&gt;"","〇","×")</f>
        <v>×</v>
      </c>
      <c r="AB15" s="23" t="s">
        <v>221</v>
      </c>
    </row>
    <row r="16" spans="1:86" ht="37.5" customHeight="1">
      <c r="B16" s="161">
        <v>2</v>
      </c>
      <c r="C16" s="162" t="s">
        <v>18</v>
      </c>
      <c r="D16" s="166" t="s">
        <v>244</v>
      </c>
      <c r="E16" s="18"/>
      <c r="F16" s="107">
        <v>1234</v>
      </c>
      <c r="G16" s="14" t="s">
        <v>5</v>
      </c>
      <c r="H16" s="54">
        <v>5678</v>
      </c>
      <c r="I16" s="14" t="s">
        <v>5</v>
      </c>
      <c r="J16" s="54">
        <v>9012</v>
      </c>
      <c r="K16" s="14" t="s">
        <v>5</v>
      </c>
      <c r="L16" s="77">
        <v>22</v>
      </c>
      <c r="M16" s="81"/>
      <c r="N16" s="76"/>
      <c r="O16" s="8" t="s">
        <v>110</v>
      </c>
      <c r="P16" s="46"/>
      <c r="Q16" s="8" t="s">
        <v>110</v>
      </c>
      <c r="R16" s="46"/>
      <c r="S16" s="8" t="s">
        <v>110</v>
      </c>
      <c r="T16" s="249">
        <v>22</v>
      </c>
      <c r="U16" s="93" t="str">
        <f t="shared" ref="U16:U28" si="2">IF(V16="","","★")</f>
        <v/>
      </c>
      <c r="V16" s="191" t="str">
        <f>IF(AND(Z16="表示",AA16="×"),AB16,"")</f>
        <v/>
      </c>
      <c r="W16" s="204"/>
      <c r="X16" s="1"/>
      <c r="Y16" s="21" t="str">
        <f t="shared" si="1"/>
        <v/>
      </c>
      <c r="Z16" s="342" t="str">
        <f>IF($Y$14="有","表示","")</f>
        <v/>
      </c>
      <c r="AA16" s="21" t="str">
        <f>IF(AND(N16&lt;&gt;"",P16&lt;&gt;"",R16&lt;&gt;""),"〇","×")</f>
        <v>×</v>
      </c>
      <c r="AB16" s="23" t="s">
        <v>97</v>
      </c>
    </row>
    <row r="17" spans="2:30" ht="37.5" customHeight="1">
      <c r="B17" s="161">
        <v>3</v>
      </c>
      <c r="C17" s="162" t="s">
        <v>29</v>
      </c>
      <c r="D17" s="166" t="s">
        <v>33</v>
      </c>
      <c r="E17" s="436" t="s">
        <v>13</v>
      </c>
      <c r="F17" s="437"/>
      <c r="G17" s="437"/>
      <c r="H17" s="174" t="s">
        <v>27</v>
      </c>
      <c r="I17" s="438" t="s">
        <v>22</v>
      </c>
      <c r="J17" s="438"/>
      <c r="K17" s="438"/>
      <c r="L17" s="438"/>
      <c r="M17" s="439" t="s">
        <v>13</v>
      </c>
      <c r="N17" s="440"/>
      <c r="O17" s="441"/>
      <c r="P17" s="174" t="s">
        <v>111</v>
      </c>
      <c r="Q17" s="442"/>
      <c r="R17" s="442"/>
      <c r="S17" s="442"/>
      <c r="T17" s="443"/>
      <c r="U17" s="94" t="str">
        <f t="shared" si="2"/>
        <v/>
      </c>
      <c r="V17" s="191" t="str">
        <f>IF(AND(Z17="表示",AA17="×"),AB17,"")</f>
        <v/>
      </c>
      <c r="W17" s="204"/>
      <c r="X17" s="1"/>
      <c r="Y17" s="21" t="str">
        <f t="shared" si="1"/>
        <v>有</v>
      </c>
      <c r="Z17" s="342" t="str">
        <f>IF(AND($Y$14="有",M17&lt;&gt;"非会員"),"表示","")</f>
        <v/>
      </c>
      <c r="AA17" s="21" t="str">
        <f>IF(Q17&lt;&gt;"","〇","×")</f>
        <v>×</v>
      </c>
      <c r="AB17" s="23" t="s">
        <v>149</v>
      </c>
    </row>
    <row r="18" spans="2:30" ht="27" customHeight="1">
      <c r="B18" s="163">
        <v>4</v>
      </c>
      <c r="C18" s="164" t="s">
        <v>91</v>
      </c>
      <c r="D18" s="168" t="s">
        <v>171</v>
      </c>
      <c r="E18" s="175" t="s">
        <v>92</v>
      </c>
      <c r="F18" s="385" t="s">
        <v>88</v>
      </c>
      <c r="G18" s="417"/>
      <c r="H18" s="417"/>
      <c r="I18" s="177" t="s">
        <v>93</v>
      </c>
      <c r="J18" s="417" t="s">
        <v>94</v>
      </c>
      <c r="K18" s="417"/>
      <c r="L18" s="417"/>
      <c r="M18" s="178" t="s">
        <v>112</v>
      </c>
      <c r="N18" s="432"/>
      <c r="O18" s="433"/>
      <c r="P18" s="433"/>
      <c r="Q18" s="174" t="s">
        <v>113</v>
      </c>
      <c r="R18" s="433"/>
      <c r="S18" s="433"/>
      <c r="T18" s="434"/>
      <c r="U18" s="92" t="str">
        <f t="shared" si="2"/>
        <v/>
      </c>
      <c r="V18" s="191" t="str">
        <f t="shared" ref="V18:V55" si="3">IF(AND(Z18="表示",AA18="×"),AB18,"")</f>
        <v/>
      </c>
      <c r="W18" s="204"/>
      <c r="X18" s="1"/>
      <c r="Y18" s="21" t="str">
        <f>IF(AND(N18&lt;&gt;"",R18&lt;&gt;""),"有","")</f>
        <v/>
      </c>
      <c r="Z18" s="342" t="str">
        <f t="shared" ref="Z18:Z55" si="4">IF($Y$14="有","表示","")</f>
        <v/>
      </c>
      <c r="AA18" s="21" t="str">
        <f>IF(AND(N18&lt;&gt;"",R18&lt;&gt;""),"〇","×")</f>
        <v>×</v>
      </c>
      <c r="AB18" s="23" t="s">
        <v>223</v>
      </c>
    </row>
    <row r="19" spans="2:30" ht="23.25" customHeight="1">
      <c r="B19" s="456">
        <v>5</v>
      </c>
      <c r="C19" s="458" t="s">
        <v>90</v>
      </c>
      <c r="D19" s="169" t="s">
        <v>151</v>
      </c>
      <c r="E19" s="504" t="s">
        <v>343</v>
      </c>
      <c r="F19" s="505"/>
      <c r="G19" s="15" t="s">
        <v>5</v>
      </c>
      <c r="H19" s="55" t="s">
        <v>344</v>
      </c>
      <c r="I19" s="506" t="str">
        <f>IF(E19="","",ASC(E19&amp;G19&amp;H19))</f>
        <v>170-0013</v>
      </c>
      <c r="J19" s="507"/>
      <c r="K19" s="507" t="str">
        <f t="shared" ref="K19" si="5">IF(E19="","",ASC(E19&amp;G19&amp;H19&amp;I19&amp;J19))</f>
        <v>170-0013170-0013</v>
      </c>
      <c r="L19" s="508"/>
      <c r="M19" s="509"/>
      <c r="N19" s="510"/>
      <c r="O19" s="9" t="s">
        <v>110</v>
      </c>
      <c r="P19" s="17"/>
      <c r="Q19" s="511" t="str">
        <f>IF(M19="","",ASC(M19&amp;O19&amp;P19))</f>
        <v/>
      </c>
      <c r="R19" s="512"/>
      <c r="S19" s="512" t="str">
        <f t="shared" ref="S19" si="6">IF(M19="","",ASC(M19&amp;O19&amp;P19&amp;Q19&amp;R19))</f>
        <v/>
      </c>
      <c r="T19" s="513"/>
      <c r="U19" s="95" t="str">
        <f>IF(V19="","","★")</f>
        <v/>
      </c>
      <c r="V19" s="193" t="str">
        <f>IF(AND(Z19="表示",AA19="×"),AB19,"")</f>
        <v/>
      </c>
      <c r="W19" s="206"/>
      <c r="X19" s="1"/>
      <c r="Y19" s="21" t="str">
        <f>IF(AND(M19&lt;&gt;"",P19&lt;&gt;""),"有","")</f>
        <v/>
      </c>
      <c r="Z19" s="342" t="str">
        <f t="shared" si="4"/>
        <v/>
      </c>
      <c r="AA19" s="21" t="str">
        <f>IF(AND(M19&lt;&gt;"",P19&lt;&gt;""),"〇","×")</f>
        <v>×</v>
      </c>
      <c r="AB19" s="23" t="s">
        <v>227</v>
      </c>
    </row>
    <row r="20" spans="2:30" ht="23.1" customHeight="1">
      <c r="B20" s="457">
        <f>B18+1</f>
        <v>5</v>
      </c>
      <c r="C20" s="459"/>
      <c r="D20" s="170" t="s">
        <v>6</v>
      </c>
      <c r="E20" s="498" t="s">
        <v>35</v>
      </c>
      <c r="F20" s="514"/>
      <c r="G20" s="514"/>
      <c r="H20" s="514"/>
      <c r="I20" s="515"/>
      <c r="J20" s="516"/>
      <c r="K20" s="516"/>
      <c r="L20" s="516"/>
      <c r="M20" s="517"/>
      <c r="N20" s="518"/>
      <c r="O20" s="518"/>
      <c r="P20" s="518"/>
      <c r="Q20" s="519"/>
      <c r="R20" s="520"/>
      <c r="S20" s="520"/>
      <c r="T20" s="521"/>
      <c r="U20" s="96" t="str">
        <f>IF(V20="","","★")</f>
        <v/>
      </c>
      <c r="V20" s="194" t="str">
        <f>IF(AND(Z20="表示",AA20="×"),AB20,"")</f>
        <v/>
      </c>
      <c r="W20" s="207"/>
      <c r="X20" s="1"/>
      <c r="Y20" s="21" t="str">
        <f>IF(M20&lt;&gt;"","有","")</f>
        <v/>
      </c>
      <c r="Z20" s="342" t="str">
        <f t="shared" si="4"/>
        <v/>
      </c>
      <c r="AA20" s="21" t="str">
        <f>IF(M20&lt;&gt;"","〇","×")</f>
        <v>×</v>
      </c>
      <c r="AB20" s="23" t="s">
        <v>226</v>
      </c>
    </row>
    <row r="21" spans="2:30" ht="42.6" customHeight="1">
      <c r="B21" s="413">
        <f t="shared" ref="B21" si="7">B19+1</f>
        <v>6</v>
      </c>
      <c r="C21" s="415"/>
      <c r="D21" s="171" t="s">
        <v>225</v>
      </c>
      <c r="E21" s="380" t="s">
        <v>263</v>
      </c>
      <c r="F21" s="381"/>
      <c r="G21" s="381"/>
      <c r="H21" s="381"/>
      <c r="I21" s="381"/>
      <c r="J21" s="381"/>
      <c r="K21" s="381"/>
      <c r="L21" s="381"/>
      <c r="M21" s="382"/>
      <c r="N21" s="383"/>
      <c r="O21" s="383"/>
      <c r="P21" s="383"/>
      <c r="Q21" s="383"/>
      <c r="R21" s="383"/>
      <c r="S21" s="383"/>
      <c r="T21" s="384"/>
      <c r="U21" s="98" t="str">
        <f>IF(V21="","","★")</f>
        <v/>
      </c>
      <c r="V21" s="195" t="str">
        <f>IF(AND(Z21="表示",AA21="×"),AB21,"")</f>
        <v/>
      </c>
      <c r="W21" s="208"/>
      <c r="X21" s="1"/>
      <c r="Y21" s="21" t="str">
        <f>IF(M21&lt;&gt;"","有","")</f>
        <v/>
      </c>
      <c r="Z21" s="342" t="str">
        <f t="shared" si="4"/>
        <v/>
      </c>
      <c r="AA21" s="21" t="str">
        <f>IF(M21&lt;&gt;"","〇","×")</f>
        <v>×</v>
      </c>
      <c r="AB21" s="23" t="s">
        <v>154</v>
      </c>
    </row>
    <row r="22" spans="2:30" ht="27" customHeight="1">
      <c r="B22" s="182">
        <v>6</v>
      </c>
      <c r="C22" s="165" t="s">
        <v>229</v>
      </c>
      <c r="D22" s="172" t="s">
        <v>152</v>
      </c>
      <c r="E22" s="471" t="s">
        <v>36</v>
      </c>
      <c r="F22" s="472"/>
      <c r="G22" s="19" t="s">
        <v>5</v>
      </c>
      <c r="H22" s="56" t="s">
        <v>37</v>
      </c>
      <c r="I22" s="19" t="s">
        <v>5</v>
      </c>
      <c r="J22" s="56" t="s">
        <v>38</v>
      </c>
      <c r="K22" s="473" t="str">
        <f>IF(E22="","",E22&amp;G22&amp;H22&amp;I22&amp;J22)</f>
        <v>03-1111-2222</v>
      </c>
      <c r="L22" s="474"/>
      <c r="M22" s="435"/>
      <c r="N22" s="475"/>
      <c r="O22" s="252" t="s">
        <v>110</v>
      </c>
      <c r="P22" s="46"/>
      <c r="Q22" s="252" t="s">
        <v>110</v>
      </c>
      <c r="R22" s="253"/>
      <c r="S22" s="473" t="str">
        <f>IF(M22="","",ASC(M22&amp;O22&amp;P22&amp;Q22&amp;R22))</f>
        <v/>
      </c>
      <c r="T22" s="474"/>
      <c r="U22" s="92" t="str">
        <f>IF(V22="","","★")</f>
        <v/>
      </c>
      <c r="V22" s="191" t="str">
        <f>IF(AND(Z22="表示",AA22="×"),AB22,"")</f>
        <v/>
      </c>
      <c r="W22" s="204"/>
      <c r="X22" s="1"/>
      <c r="Y22" s="21" t="str">
        <f>IF(AND(N22&lt;&gt;"",P22&lt;&gt;"",R22&lt;&gt;""),"有","")</f>
        <v/>
      </c>
      <c r="Z22" s="342" t="str">
        <f t="shared" si="4"/>
        <v/>
      </c>
      <c r="AA22" s="21" t="str">
        <f>IF(AND(M22&lt;&gt;"",P22&lt;&gt;"",R22&lt;&gt;""),"〇","×")</f>
        <v>×</v>
      </c>
      <c r="AB22" s="23" t="s">
        <v>228</v>
      </c>
    </row>
    <row r="23" spans="2:30" ht="27" customHeight="1">
      <c r="B23" s="222">
        <v>7</v>
      </c>
      <c r="C23" s="165" t="s">
        <v>260</v>
      </c>
      <c r="D23" s="168" t="s">
        <v>168</v>
      </c>
      <c r="E23" s="176" t="s">
        <v>165</v>
      </c>
      <c r="F23" s="358" t="s">
        <v>262</v>
      </c>
      <c r="G23" s="20" t="s">
        <v>12</v>
      </c>
      <c r="H23" s="111" t="s">
        <v>167</v>
      </c>
      <c r="I23" s="20" t="s">
        <v>158</v>
      </c>
      <c r="J23" s="492">
        <f>IF(F23&amp;H23="","",IFERROR(VALUE(CONCATENATE(F23,"/",H23,"/1")),"設立年月エラー"))</f>
        <v>20363</v>
      </c>
      <c r="K23" s="493"/>
      <c r="L23" s="494"/>
      <c r="M23" s="250" t="s">
        <v>165</v>
      </c>
      <c r="N23" s="268"/>
      <c r="O23" s="251" t="s">
        <v>12</v>
      </c>
      <c r="P23" s="268"/>
      <c r="Q23" s="251" t="s">
        <v>158</v>
      </c>
      <c r="R23" s="495" t="str">
        <f>IF(P23="","",IFERROR(VALUE(CONCATENATE(N23,"/",P23,"/1")),"設立年月エラー"))</f>
        <v/>
      </c>
      <c r="S23" s="496"/>
      <c r="T23" s="497"/>
      <c r="U23" s="92" t="str">
        <f t="shared" si="2"/>
        <v/>
      </c>
      <c r="V23" s="191" t="str">
        <f t="shared" si="3"/>
        <v/>
      </c>
      <c r="W23" s="204"/>
      <c r="X23" s="1"/>
      <c r="Y23" s="21" t="str">
        <f>IF(AND(N23&lt;&gt;"",P23&lt;&gt;""),"有","")</f>
        <v/>
      </c>
      <c r="Z23" s="342" t="str">
        <f t="shared" si="4"/>
        <v/>
      </c>
      <c r="AA23" s="21" t="str">
        <f>IF(AND(N23&lt;&gt;"",P23&lt;&gt;""),"〇","×")</f>
        <v>×</v>
      </c>
      <c r="AB23" s="23" t="s">
        <v>261</v>
      </c>
    </row>
    <row r="24" spans="2:30" ht="27" customHeight="1">
      <c r="B24" s="223">
        <v>8</v>
      </c>
      <c r="C24" s="164" t="s">
        <v>166</v>
      </c>
      <c r="D24" s="359" t="s">
        <v>352</v>
      </c>
      <c r="E24" s="450">
        <v>5000</v>
      </c>
      <c r="F24" s="451"/>
      <c r="G24" s="451"/>
      <c r="H24" s="452"/>
      <c r="I24" s="112" t="s">
        <v>8</v>
      </c>
      <c r="J24" s="453"/>
      <c r="K24" s="454"/>
      <c r="L24" s="455"/>
      <c r="M24" s="447"/>
      <c r="N24" s="448"/>
      <c r="O24" s="448"/>
      <c r="P24" s="449"/>
      <c r="Q24" s="110" t="s">
        <v>8</v>
      </c>
      <c r="R24" s="444" t="str">
        <f>IF(OR(M24="",LEN(M24)&lt;5),"",ROUNDDOWN(M24,-3)/10000)</f>
        <v/>
      </c>
      <c r="S24" s="445"/>
      <c r="T24" s="446"/>
      <c r="U24" s="92" t="str">
        <f t="shared" si="2"/>
        <v/>
      </c>
      <c r="V24" s="192" t="str">
        <f t="shared" si="3"/>
        <v/>
      </c>
      <c r="W24" s="205"/>
      <c r="X24" s="1"/>
      <c r="Y24" s="21" t="str">
        <f t="shared" si="1"/>
        <v/>
      </c>
      <c r="Z24" s="342" t="str">
        <f t="shared" si="4"/>
        <v/>
      </c>
      <c r="AA24" s="21" t="str">
        <f>IF(M24&lt;&gt;"","〇","×")</f>
        <v>×</v>
      </c>
      <c r="AB24" s="23" t="s">
        <v>224</v>
      </c>
    </row>
    <row r="25" spans="2:30" ht="27" customHeight="1">
      <c r="B25" s="161">
        <v>9</v>
      </c>
      <c r="C25" s="162" t="s">
        <v>30</v>
      </c>
      <c r="D25" s="166" t="s">
        <v>32</v>
      </c>
      <c r="E25" s="423">
        <v>1</v>
      </c>
      <c r="F25" s="424"/>
      <c r="G25" s="425"/>
      <c r="H25" s="426"/>
      <c r="I25" s="426"/>
      <c r="J25" s="426"/>
      <c r="K25" s="426"/>
      <c r="L25" s="426"/>
      <c r="M25" s="427"/>
      <c r="N25" s="428"/>
      <c r="O25" s="429"/>
      <c r="P25" s="430"/>
      <c r="Q25" s="430"/>
      <c r="R25" s="430"/>
      <c r="S25" s="430"/>
      <c r="T25" s="431"/>
      <c r="U25" s="94" t="str">
        <f>IF(V25="","","★")</f>
        <v/>
      </c>
      <c r="V25" s="191" t="str">
        <f t="shared" si="3"/>
        <v/>
      </c>
      <c r="W25" s="204"/>
      <c r="X25" s="1"/>
      <c r="Y25" s="21" t="str">
        <f t="shared" si="1"/>
        <v/>
      </c>
      <c r="Z25" s="342" t="str">
        <f t="shared" si="4"/>
        <v/>
      </c>
      <c r="AA25" s="21" t="str">
        <f>IF(M25&lt;&gt;"","〇","×")</f>
        <v>×</v>
      </c>
      <c r="AB25" s="23" t="s">
        <v>96</v>
      </c>
    </row>
    <row r="26" spans="2:30" ht="27" customHeight="1">
      <c r="B26" s="456">
        <v>10</v>
      </c>
      <c r="C26" s="165" t="s">
        <v>230</v>
      </c>
      <c r="D26" s="221" t="s">
        <v>240</v>
      </c>
      <c r="E26" s="385" t="s">
        <v>95</v>
      </c>
      <c r="F26" s="386"/>
      <c r="G26" s="386"/>
      <c r="H26" s="386"/>
      <c r="I26" s="387"/>
      <c r="J26" s="388"/>
      <c r="K26" s="388"/>
      <c r="L26" s="388"/>
      <c r="M26" s="389"/>
      <c r="N26" s="390"/>
      <c r="O26" s="390"/>
      <c r="P26" s="390"/>
      <c r="Q26" s="391"/>
      <c r="R26" s="392"/>
      <c r="S26" s="392"/>
      <c r="T26" s="393"/>
      <c r="U26" s="92" t="str">
        <f t="shared" si="2"/>
        <v/>
      </c>
      <c r="V26" s="191" t="str">
        <f t="shared" si="3"/>
        <v/>
      </c>
      <c r="W26" s="204"/>
      <c r="X26" s="1"/>
      <c r="Y26" s="21" t="str">
        <f t="shared" si="1"/>
        <v/>
      </c>
      <c r="Z26" s="342" t="str">
        <f t="shared" si="4"/>
        <v/>
      </c>
      <c r="AA26" s="21" t="str">
        <f t="shared" ref="AA26" si="8">IF(M26&lt;&gt;"","〇","×")</f>
        <v>×</v>
      </c>
      <c r="AB26" s="23" t="s">
        <v>329</v>
      </c>
    </row>
    <row r="27" spans="2:30" ht="26.25" customHeight="1">
      <c r="B27" s="457"/>
      <c r="C27" s="219" t="s">
        <v>276</v>
      </c>
      <c r="D27" s="172" t="s">
        <v>153</v>
      </c>
      <c r="E27" s="476" t="s">
        <v>39</v>
      </c>
      <c r="F27" s="477"/>
      <c r="G27" s="477"/>
      <c r="H27" s="477"/>
      <c r="I27" s="57" t="s">
        <v>15</v>
      </c>
      <c r="J27" s="478" t="s">
        <v>40</v>
      </c>
      <c r="K27" s="478"/>
      <c r="L27" s="479"/>
      <c r="M27" s="480"/>
      <c r="N27" s="481"/>
      <c r="O27" s="481"/>
      <c r="P27" s="481"/>
      <c r="Q27" s="10" t="s">
        <v>114</v>
      </c>
      <c r="R27" s="482"/>
      <c r="S27" s="482"/>
      <c r="T27" s="483"/>
      <c r="U27" s="103" t="str">
        <f t="shared" si="2"/>
        <v/>
      </c>
      <c r="V27" s="196" t="str">
        <f t="shared" si="3"/>
        <v/>
      </c>
      <c r="W27" s="209"/>
      <c r="X27" s="1"/>
      <c r="Y27" s="21" t="str">
        <f t="shared" si="1"/>
        <v/>
      </c>
      <c r="Z27" s="342" t="str">
        <f t="shared" si="4"/>
        <v/>
      </c>
      <c r="AA27" s="21" t="str">
        <f>IF(AND(R28&lt;&gt;"",R22&lt;&gt;""),"〇","×")</f>
        <v>×</v>
      </c>
      <c r="AB27" s="23" t="s">
        <v>330</v>
      </c>
      <c r="AD27" s="187" t="str">
        <f>CONCATENATE(M27,Q27,R27)</f>
        <v>@</v>
      </c>
    </row>
    <row r="28" spans="2:30" ht="26.25" customHeight="1" thickBot="1">
      <c r="B28" s="470"/>
      <c r="C28" s="220" t="s">
        <v>232</v>
      </c>
      <c r="D28" s="173" t="s">
        <v>7</v>
      </c>
      <c r="E28" s="484" t="s">
        <v>39</v>
      </c>
      <c r="F28" s="485"/>
      <c r="G28" s="485"/>
      <c r="H28" s="485"/>
      <c r="I28" s="65" t="s">
        <v>15</v>
      </c>
      <c r="J28" s="486" t="s">
        <v>40</v>
      </c>
      <c r="K28" s="486"/>
      <c r="L28" s="487"/>
      <c r="M28" s="488"/>
      <c r="N28" s="489"/>
      <c r="O28" s="489"/>
      <c r="P28" s="489"/>
      <c r="Q28" s="43" t="s">
        <v>114</v>
      </c>
      <c r="R28" s="490"/>
      <c r="S28" s="490"/>
      <c r="T28" s="491"/>
      <c r="U28" s="97" t="str">
        <f t="shared" si="2"/>
        <v/>
      </c>
      <c r="V28" s="197" t="str">
        <f t="shared" si="3"/>
        <v/>
      </c>
      <c r="W28" s="210"/>
      <c r="X28" s="1"/>
      <c r="Y28" s="21" t="str">
        <f t="shared" si="1"/>
        <v/>
      </c>
      <c r="Z28" s="342" t="str">
        <f t="shared" si="4"/>
        <v/>
      </c>
      <c r="AA28" s="21" t="str">
        <f>IF(AD27=AD28,"〇","×")</f>
        <v>〇</v>
      </c>
      <c r="AB28" s="23" t="s">
        <v>328</v>
      </c>
      <c r="AD28" s="187" t="str">
        <f>CONCATENATE(M28,Q28,R28)</f>
        <v>@</v>
      </c>
    </row>
    <row r="29" spans="2:30" ht="35.25" customHeight="1">
      <c r="B29" s="224">
        <v>11</v>
      </c>
      <c r="C29" s="225" t="s">
        <v>1</v>
      </c>
      <c r="D29" s="228" t="s">
        <v>106</v>
      </c>
      <c r="E29" s="404">
        <v>124000</v>
      </c>
      <c r="F29" s="405"/>
      <c r="G29" s="405"/>
      <c r="H29" s="406"/>
      <c r="I29" s="115" t="s">
        <v>8</v>
      </c>
      <c r="J29" s="407">
        <f>IF(E29="","",ROUNDDOWN(E29,-3)/10000)</f>
        <v>12.4</v>
      </c>
      <c r="K29" s="408"/>
      <c r="L29" s="409"/>
      <c r="M29" s="394"/>
      <c r="N29" s="395"/>
      <c r="O29" s="395"/>
      <c r="P29" s="396"/>
      <c r="Q29" s="357" t="s">
        <v>8</v>
      </c>
      <c r="R29" s="397" t="str">
        <f>IF(OR(M29="",LEN(M29)&lt;5),"",ROUNDDOWN(M29,-3)/10000)</f>
        <v/>
      </c>
      <c r="S29" s="398"/>
      <c r="T29" s="399"/>
      <c r="U29" s="116" t="str">
        <f>IF(V29="","","★")</f>
        <v/>
      </c>
      <c r="V29" s="198" t="str">
        <f t="shared" si="3"/>
        <v/>
      </c>
      <c r="W29" s="211"/>
      <c r="Y29" s="21" t="str">
        <f t="shared" si="1"/>
        <v/>
      </c>
      <c r="Z29" s="341" t="str">
        <f t="shared" si="4"/>
        <v/>
      </c>
      <c r="AA29" s="21" t="str">
        <f t="shared" ref="AA29" si="9">IF(M29&lt;&gt;"","〇","×")</f>
        <v>×</v>
      </c>
      <c r="AB29" s="23" t="s">
        <v>147</v>
      </c>
    </row>
    <row r="30" spans="2:30" ht="29.25" customHeight="1" thickBot="1">
      <c r="B30" s="538">
        <v>12</v>
      </c>
      <c r="C30" s="525" t="s">
        <v>116</v>
      </c>
      <c r="D30" s="229" t="s">
        <v>120</v>
      </c>
      <c r="E30" s="542">
        <v>20</v>
      </c>
      <c r="F30" s="543"/>
      <c r="G30" s="113" t="s">
        <v>9</v>
      </c>
      <c r="H30" s="544"/>
      <c r="I30" s="545"/>
      <c r="J30" s="545"/>
      <c r="K30" s="545"/>
      <c r="L30" s="545"/>
      <c r="M30" s="554"/>
      <c r="N30" s="555"/>
      <c r="O30" s="258" t="s">
        <v>9</v>
      </c>
      <c r="P30" s="556"/>
      <c r="Q30" s="557"/>
      <c r="R30" s="557"/>
      <c r="S30" s="557"/>
      <c r="T30" s="558"/>
      <c r="U30" s="114" t="str">
        <f t="shared" ref="U30:U55" si="10">IF(V30="","","★")</f>
        <v/>
      </c>
      <c r="V30" s="199" t="str">
        <f t="shared" si="3"/>
        <v/>
      </c>
      <c r="W30" s="212"/>
      <c r="Y30" s="21" t="str">
        <f t="shared" si="1"/>
        <v/>
      </c>
      <c r="Z30" s="341" t="str">
        <f t="shared" si="4"/>
        <v/>
      </c>
      <c r="AA30" s="21" t="str">
        <f>IF(M30&lt;&gt;"","〇","×")</f>
        <v>×</v>
      </c>
      <c r="AB30" s="23" t="s">
        <v>140</v>
      </c>
    </row>
    <row r="31" spans="2:30" ht="28.5" customHeight="1" thickTop="1">
      <c r="B31" s="538">
        <f>B30+1</f>
        <v>13</v>
      </c>
      <c r="C31" s="540"/>
      <c r="D31" s="230" t="s">
        <v>117</v>
      </c>
      <c r="E31" s="527">
        <v>8</v>
      </c>
      <c r="F31" s="528"/>
      <c r="G31" s="69" t="s">
        <v>9</v>
      </c>
      <c r="H31" s="559"/>
      <c r="I31" s="560"/>
      <c r="J31" s="560"/>
      <c r="K31" s="560"/>
      <c r="L31" s="560"/>
      <c r="M31" s="532"/>
      <c r="N31" s="533"/>
      <c r="O31" s="69" t="s">
        <v>9</v>
      </c>
      <c r="P31" s="559"/>
      <c r="Q31" s="560"/>
      <c r="R31" s="560"/>
      <c r="S31" s="560"/>
      <c r="T31" s="561"/>
      <c r="U31" s="670" t="str">
        <f t="shared" si="10"/>
        <v/>
      </c>
      <c r="V31" s="668" t="str">
        <f t="shared" si="3"/>
        <v/>
      </c>
      <c r="W31" s="213"/>
      <c r="Y31" s="21" t="str">
        <f t="shared" si="1"/>
        <v/>
      </c>
      <c r="Z31" s="341" t="str">
        <f t="shared" si="4"/>
        <v/>
      </c>
      <c r="AA31" s="21" t="str">
        <f>IF(OR((M31&amp;M32)&lt;&gt;"",SUM(M31:N32)&lt;&gt;0),"〇","×")</f>
        <v>×</v>
      </c>
      <c r="AB31" s="23" t="s">
        <v>324</v>
      </c>
    </row>
    <row r="32" spans="2:30" ht="28.5" customHeight="1">
      <c r="B32" s="538">
        <f>B31+1</f>
        <v>14</v>
      </c>
      <c r="C32" s="540"/>
      <c r="D32" s="231" t="s">
        <v>118</v>
      </c>
      <c r="E32" s="498">
        <v>7</v>
      </c>
      <c r="F32" s="499"/>
      <c r="G32" s="70" t="s">
        <v>9</v>
      </c>
      <c r="H32" s="500"/>
      <c r="I32" s="501"/>
      <c r="J32" s="501"/>
      <c r="K32" s="501"/>
      <c r="L32" s="501"/>
      <c r="M32" s="502"/>
      <c r="N32" s="503"/>
      <c r="O32" s="70" t="s">
        <v>9</v>
      </c>
      <c r="P32" s="500"/>
      <c r="Q32" s="501"/>
      <c r="R32" s="501"/>
      <c r="S32" s="501"/>
      <c r="T32" s="522"/>
      <c r="U32" s="574"/>
      <c r="V32" s="669"/>
      <c r="W32" s="214"/>
      <c r="Y32" s="21" t="str">
        <f t="shared" si="1"/>
        <v/>
      </c>
      <c r="Z32" s="341" t="str">
        <f t="shared" si="4"/>
        <v/>
      </c>
      <c r="AA32" s="21"/>
    </row>
    <row r="33" spans="2:28" ht="28.5" customHeight="1">
      <c r="B33" s="539">
        <f>B32+1</f>
        <v>15</v>
      </c>
      <c r="C33" s="541"/>
      <c r="D33" s="232" t="s">
        <v>119</v>
      </c>
      <c r="E33" s="460">
        <f>E30-(E31+E32)</f>
        <v>5</v>
      </c>
      <c r="F33" s="461"/>
      <c r="G33" s="71" t="s">
        <v>9</v>
      </c>
      <c r="H33" s="462"/>
      <c r="I33" s="463"/>
      <c r="J33" s="463"/>
      <c r="K33" s="463"/>
      <c r="L33" s="464"/>
      <c r="M33" s="465">
        <f>M30-(M31+M32)</f>
        <v>0</v>
      </c>
      <c r="N33" s="466"/>
      <c r="O33" s="259" t="s">
        <v>9</v>
      </c>
      <c r="P33" s="467"/>
      <c r="Q33" s="468"/>
      <c r="R33" s="468"/>
      <c r="S33" s="468"/>
      <c r="T33" s="469"/>
      <c r="U33" s="100" t="str">
        <f t="shared" si="10"/>
        <v/>
      </c>
      <c r="V33" s="200" t="str">
        <f t="shared" si="3"/>
        <v/>
      </c>
      <c r="W33" s="215"/>
      <c r="Y33" s="21" t="str">
        <f t="shared" si="1"/>
        <v>有</v>
      </c>
      <c r="Z33" s="341" t="str">
        <f t="shared" si="4"/>
        <v/>
      </c>
      <c r="AA33" s="21" t="str">
        <f>IF(M33&lt;0,"×","〇")</f>
        <v>〇</v>
      </c>
      <c r="AB33" s="23" t="s">
        <v>148</v>
      </c>
    </row>
    <row r="34" spans="2:28" ht="28.5" customHeight="1">
      <c r="B34" s="652">
        <v>13</v>
      </c>
      <c r="C34" s="621" t="s">
        <v>180</v>
      </c>
      <c r="D34" s="662" t="s">
        <v>181</v>
      </c>
      <c r="E34" s="663" t="s">
        <v>162</v>
      </c>
      <c r="F34" s="411"/>
      <c r="G34" s="411"/>
      <c r="H34" s="664" t="s">
        <v>173</v>
      </c>
      <c r="I34" s="665"/>
      <c r="J34" s="664" t="s">
        <v>174</v>
      </c>
      <c r="K34" s="665"/>
      <c r="L34" s="125"/>
      <c r="M34" s="410" t="s">
        <v>162</v>
      </c>
      <c r="N34" s="411"/>
      <c r="O34" s="411"/>
      <c r="P34" s="589" t="s">
        <v>173</v>
      </c>
      <c r="Q34" s="590"/>
      <c r="R34" s="589" t="s">
        <v>174</v>
      </c>
      <c r="S34" s="590"/>
      <c r="T34" s="350">
        <f>SUM(P35:P39)+SUM(R35:R39)+Q40</f>
        <v>0</v>
      </c>
      <c r="U34" s="347"/>
      <c r="V34" s="348" t="str">
        <f t="shared" si="3"/>
        <v/>
      </c>
      <c r="W34" s="349"/>
      <c r="Y34" s="21" t="str">
        <f t="shared" si="1"/>
        <v>有</v>
      </c>
      <c r="Z34" s="341"/>
      <c r="AA34" s="21"/>
    </row>
    <row r="35" spans="2:28" ht="28.5" customHeight="1">
      <c r="B35" s="523"/>
      <c r="C35" s="525"/>
      <c r="D35" s="601"/>
      <c r="E35" s="666" t="s">
        <v>175</v>
      </c>
      <c r="F35" s="553"/>
      <c r="G35" s="553"/>
      <c r="H35" s="129" ph="1"/>
      <c r="I35" s="121" t="s">
        <v>9</v>
      </c>
      <c r="J35" s="132" ph="1"/>
      <c r="K35" s="121" t="s">
        <v>9</v>
      </c>
      <c r="L35" s="124"/>
      <c r="M35" s="552" t="s">
        <v>175</v>
      </c>
      <c r="N35" s="553"/>
      <c r="O35" s="553"/>
      <c r="P35" s="126" ph="1"/>
      <c r="Q35" s="121" t="s">
        <v>9</v>
      </c>
      <c r="R35" s="135" ph="1"/>
      <c r="S35" s="121" t="s">
        <v>9</v>
      </c>
      <c r="T35" s="124"/>
      <c r="U35" s="649" t="str">
        <f t="shared" si="10"/>
        <v/>
      </c>
      <c r="V35" s="401" t="str">
        <f t="shared" si="3"/>
        <v/>
      </c>
      <c r="W35" s="344"/>
      <c r="Y35" s="21" t="str">
        <f t="shared" si="1"/>
        <v>有</v>
      </c>
      <c r="Z35" s="341" t="str">
        <f t="shared" si="4"/>
        <v/>
      </c>
      <c r="AA35" s="21" t="str">
        <f>IF(OR((P35&amp;P36&amp;P37&amp;P38&amp;P39&amp;R35&amp;R36&amp;R37&amp;R38&amp;R39&amp;Q40)&lt;&gt;"",(SUM(P35:P39)+SUM(R35:R39)+Q40)&lt;&gt;0),"〇","×")</f>
        <v>×</v>
      </c>
      <c r="AB35" s="23" t="s">
        <v>325</v>
      </c>
    </row>
    <row r="36" spans="2:28" ht="28.5" customHeight="1">
      <c r="B36" s="523"/>
      <c r="C36" s="525"/>
      <c r="D36" s="601"/>
      <c r="E36" s="657" t="s">
        <v>176</v>
      </c>
      <c r="F36" s="403"/>
      <c r="G36" s="403"/>
      <c r="H36" s="130" ph="1">
        <v>3</v>
      </c>
      <c r="I36" s="122" t="s">
        <v>9</v>
      </c>
      <c r="J36" s="133" ph="1">
        <v>2</v>
      </c>
      <c r="K36" s="122" t="s">
        <v>9</v>
      </c>
      <c r="L36" s="123"/>
      <c r="M36" s="402" t="s">
        <v>176</v>
      </c>
      <c r="N36" s="403"/>
      <c r="O36" s="403"/>
      <c r="P36" s="127"/>
      <c r="Q36" s="122" t="s">
        <v>9</v>
      </c>
      <c r="R36" s="136"/>
      <c r="S36" s="122" t="s">
        <v>9</v>
      </c>
      <c r="T36" s="123"/>
      <c r="U36" s="649" t="str">
        <f t="shared" si="10"/>
        <v/>
      </c>
      <c r="V36" s="401"/>
      <c r="W36" s="344"/>
      <c r="Y36" s="21" t="str">
        <f t="shared" si="1"/>
        <v>有</v>
      </c>
      <c r="Z36" s="341"/>
      <c r="AA36" s="21"/>
    </row>
    <row r="37" spans="2:28" ht="28.5" customHeight="1">
      <c r="B37" s="523"/>
      <c r="C37" s="525"/>
      <c r="D37" s="601"/>
      <c r="E37" s="657" t="s">
        <v>177</v>
      </c>
      <c r="F37" s="403"/>
      <c r="G37" s="403"/>
      <c r="H37" s="130" ph="1"/>
      <c r="I37" s="122" t="s">
        <v>9</v>
      </c>
      <c r="J37" s="133" ph="1"/>
      <c r="K37" s="122" t="s">
        <v>9</v>
      </c>
      <c r="L37" s="123"/>
      <c r="M37" s="402" t="s">
        <v>177</v>
      </c>
      <c r="N37" s="403"/>
      <c r="O37" s="403"/>
      <c r="P37" s="127"/>
      <c r="Q37" s="122" t="s">
        <v>9</v>
      </c>
      <c r="R37" s="136"/>
      <c r="S37" s="122" t="s">
        <v>9</v>
      </c>
      <c r="T37" s="123"/>
      <c r="U37" s="649" t="str">
        <f t="shared" si="10"/>
        <v/>
      </c>
      <c r="V37" s="401"/>
      <c r="W37" s="344"/>
      <c r="Y37" s="21" t="str">
        <f t="shared" si="1"/>
        <v>有</v>
      </c>
      <c r="Z37" s="341"/>
      <c r="AA37" s="21"/>
    </row>
    <row r="38" spans="2:28" ht="28.5" customHeight="1">
      <c r="B38" s="523"/>
      <c r="C38" s="525"/>
      <c r="D38" s="601"/>
      <c r="E38" s="657" t="s">
        <v>178</v>
      </c>
      <c r="F38" s="403"/>
      <c r="G38" s="403"/>
      <c r="H38" s="130" ph="1">
        <v>3</v>
      </c>
      <c r="I38" s="122" t="s">
        <v>9</v>
      </c>
      <c r="J38" s="133" ph="1">
        <v>2</v>
      </c>
      <c r="K38" s="122" t="s">
        <v>9</v>
      </c>
      <c r="L38" s="123"/>
      <c r="M38" s="402" t="s">
        <v>178</v>
      </c>
      <c r="N38" s="403"/>
      <c r="O38" s="403"/>
      <c r="P38" s="127"/>
      <c r="Q38" s="122" t="s">
        <v>9</v>
      </c>
      <c r="R38" s="136"/>
      <c r="S38" s="122" t="s">
        <v>9</v>
      </c>
      <c r="T38" s="123"/>
      <c r="U38" s="649" t="str">
        <f t="shared" si="10"/>
        <v/>
      </c>
      <c r="V38" s="401"/>
      <c r="W38" s="344"/>
      <c r="Y38" s="21" t="str">
        <f t="shared" si="1"/>
        <v>有</v>
      </c>
      <c r="Z38" s="341"/>
      <c r="AA38" s="21"/>
    </row>
    <row r="39" spans="2:28" ht="28.5" customHeight="1">
      <c r="B39" s="523"/>
      <c r="C39" s="525"/>
      <c r="D39" s="601"/>
      <c r="E39" s="658" t="s">
        <v>182</v>
      </c>
      <c r="F39" s="592"/>
      <c r="G39" s="592"/>
      <c r="H39" s="131" ph="1">
        <v>2</v>
      </c>
      <c r="I39" s="119" t="s">
        <v>9</v>
      </c>
      <c r="J39" s="134" ph="1"/>
      <c r="K39" s="119" t="s">
        <v>9</v>
      </c>
      <c r="L39" s="120"/>
      <c r="M39" s="591" t="s">
        <v>245</v>
      </c>
      <c r="N39" s="592"/>
      <c r="O39" s="592"/>
      <c r="P39" s="128" ph="1"/>
      <c r="Q39" s="119" t="s">
        <v>9</v>
      </c>
      <c r="R39" s="137"/>
      <c r="S39" s="119" t="s">
        <v>9</v>
      </c>
      <c r="T39" s="120"/>
      <c r="U39" s="649" t="str">
        <f t="shared" si="10"/>
        <v/>
      </c>
      <c r="V39" s="401"/>
      <c r="W39" s="344"/>
      <c r="Y39" s="21" t="str">
        <f t="shared" si="1"/>
        <v>有</v>
      </c>
      <c r="Z39" s="341"/>
      <c r="AA39" s="21"/>
    </row>
    <row r="40" spans="2:28" ht="28.5" customHeight="1">
      <c r="B40" s="524"/>
      <c r="C40" s="526"/>
      <c r="D40" s="622"/>
      <c r="E40" s="659" t="s">
        <v>179</v>
      </c>
      <c r="F40" s="594"/>
      <c r="G40" s="594"/>
      <c r="H40" s="595"/>
      <c r="I40" s="660">
        <v>3</v>
      </c>
      <c r="J40" s="661"/>
      <c r="K40" s="118" t="s">
        <v>9</v>
      </c>
      <c r="L40" s="117"/>
      <c r="M40" s="593" t="s">
        <v>179</v>
      </c>
      <c r="N40" s="594"/>
      <c r="O40" s="594"/>
      <c r="P40" s="595"/>
      <c r="Q40" s="596"/>
      <c r="R40" s="597"/>
      <c r="S40" s="118" t="s">
        <v>9</v>
      </c>
      <c r="T40" s="117"/>
      <c r="U40" s="576" t="str">
        <f t="shared" si="10"/>
        <v/>
      </c>
      <c r="V40" s="638"/>
      <c r="W40" s="215"/>
      <c r="Y40" s="21" t="str">
        <f t="shared" si="1"/>
        <v>有</v>
      </c>
      <c r="Z40" s="341"/>
      <c r="AA40" s="21"/>
    </row>
    <row r="41" spans="2:28" ht="29.25" hidden="1" customHeight="1" outlineLevel="1" thickBot="1">
      <c r="B41" s="345"/>
      <c r="C41" s="346"/>
      <c r="D41" s="229" t="s">
        <v>109</v>
      </c>
      <c r="E41" s="579">
        <f>H45</f>
        <v>8</v>
      </c>
      <c r="F41" s="580"/>
      <c r="G41" s="113" t="s">
        <v>9</v>
      </c>
      <c r="H41" s="581"/>
      <c r="I41" s="582"/>
      <c r="J41" s="582"/>
      <c r="K41" s="582"/>
      <c r="L41" s="582"/>
      <c r="M41" s="554">
        <f>P45</f>
        <v>0</v>
      </c>
      <c r="N41" s="555"/>
      <c r="O41" s="258" t="s">
        <v>9</v>
      </c>
      <c r="P41" s="583"/>
      <c r="Q41" s="582"/>
      <c r="R41" s="582"/>
      <c r="S41" s="582"/>
      <c r="T41" s="584"/>
      <c r="U41" s="99"/>
      <c r="V41" s="353" t="str">
        <f t="shared" si="3"/>
        <v/>
      </c>
      <c r="W41" s="352"/>
      <c r="Y41" s="21" t="str">
        <f t="shared" si="1"/>
        <v>有</v>
      </c>
      <c r="Z41" s="341" t="str">
        <f t="shared" si="4"/>
        <v/>
      </c>
      <c r="AA41" s="21" t="str">
        <f>IF(M41="","",IF(M41&gt;M30,"×","○"))</f>
        <v>○</v>
      </c>
      <c r="AB41" s="23" t="s">
        <v>139</v>
      </c>
    </row>
    <row r="42" spans="2:28" ht="28.5" customHeight="1" collapsed="1">
      <c r="B42" s="523">
        <v>14</v>
      </c>
      <c r="C42" s="525" t="s">
        <v>345</v>
      </c>
      <c r="D42" s="238" t="s">
        <v>347</v>
      </c>
      <c r="E42" s="527">
        <v>2</v>
      </c>
      <c r="F42" s="528"/>
      <c r="G42" s="69" t="s">
        <v>9</v>
      </c>
      <c r="H42" s="529"/>
      <c r="I42" s="530"/>
      <c r="J42" s="530"/>
      <c r="K42" s="530"/>
      <c r="L42" s="531"/>
      <c r="M42" s="532"/>
      <c r="N42" s="533"/>
      <c r="O42" s="9" t="s">
        <v>9</v>
      </c>
      <c r="P42" s="529"/>
      <c r="Q42" s="530"/>
      <c r="R42" s="530"/>
      <c r="S42" s="530"/>
      <c r="T42" s="531"/>
      <c r="U42" s="573" t="str">
        <f>IF(V42="","","★")</f>
        <v/>
      </c>
      <c r="V42" s="400" t="str">
        <f t="shared" si="3"/>
        <v/>
      </c>
      <c r="W42" s="360"/>
      <c r="Y42" s="21" t="str">
        <f t="shared" si="1"/>
        <v/>
      </c>
      <c r="Z42" s="341" t="str">
        <f t="shared" si="4"/>
        <v/>
      </c>
      <c r="AA42" s="21" t="str">
        <f>IF(P45=0,"×","〇")</f>
        <v>×</v>
      </c>
      <c r="AB42" s="23" t="s">
        <v>233</v>
      </c>
    </row>
    <row r="43" spans="2:28" ht="28.5" customHeight="1">
      <c r="B43" s="523"/>
      <c r="C43" s="525"/>
      <c r="D43" s="239" t="s">
        <v>348</v>
      </c>
      <c r="E43" s="498">
        <v>3</v>
      </c>
      <c r="F43" s="499"/>
      <c r="G43" s="70" t="s">
        <v>9</v>
      </c>
      <c r="H43" s="546" t="s">
        <v>145</v>
      </c>
      <c r="I43" s="547"/>
      <c r="J43" s="547"/>
      <c r="K43" s="548"/>
      <c r="L43" s="78"/>
      <c r="M43" s="502"/>
      <c r="N43" s="503"/>
      <c r="O43" s="42" t="s">
        <v>9</v>
      </c>
      <c r="P43" s="549" t="s">
        <v>145</v>
      </c>
      <c r="Q43" s="550"/>
      <c r="R43" s="550"/>
      <c r="S43" s="551"/>
      <c r="T43" s="82"/>
      <c r="U43" s="574"/>
      <c r="V43" s="401" t="str">
        <f t="shared" si="3"/>
        <v/>
      </c>
      <c r="W43" s="361"/>
      <c r="Y43" s="21" t="str">
        <f t="shared" si="1"/>
        <v/>
      </c>
      <c r="Z43" s="341" t="str">
        <f t="shared" si="4"/>
        <v/>
      </c>
      <c r="AA43" s="21"/>
    </row>
    <row r="44" spans="2:28" ht="28.5" customHeight="1">
      <c r="B44" s="523"/>
      <c r="C44" s="525"/>
      <c r="D44" s="239" t="s">
        <v>349</v>
      </c>
      <c r="E44" s="498">
        <v>1</v>
      </c>
      <c r="F44" s="499"/>
      <c r="G44" s="70" t="s">
        <v>9</v>
      </c>
      <c r="H44" s="623" t="s">
        <v>146</v>
      </c>
      <c r="I44" s="624"/>
      <c r="J44" s="624"/>
      <c r="K44" s="625"/>
      <c r="L44" s="78"/>
      <c r="M44" s="502"/>
      <c r="N44" s="503"/>
      <c r="O44" s="42" t="s">
        <v>9</v>
      </c>
      <c r="P44" s="598" t="s">
        <v>346</v>
      </c>
      <c r="Q44" s="599"/>
      <c r="R44" s="599"/>
      <c r="S44" s="600"/>
      <c r="T44" s="82"/>
      <c r="U44" s="575" t="str">
        <f>IF(V44="","","★")</f>
        <v/>
      </c>
      <c r="V44" s="577" t="str">
        <f t="shared" si="3"/>
        <v/>
      </c>
      <c r="W44" s="362"/>
      <c r="Y44" s="21" t="str">
        <f t="shared" si="1"/>
        <v/>
      </c>
      <c r="Z44" s="341" t="str">
        <f t="shared" si="4"/>
        <v/>
      </c>
      <c r="AA44" s="21" t="str">
        <f>IF(M30&lt;P45,"×","〇")</f>
        <v>〇</v>
      </c>
      <c r="AB44" s="23" t="s">
        <v>337</v>
      </c>
    </row>
    <row r="45" spans="2:28" ht="28.5" customHeight="1">
      <c r="B45" s="524"/>
      <c r="C45" s="526"/>
      <c r="D45" s="240" t="s">
        <v>350</v>
      </c>
      <c r="E45" s="585">
        <v>2</v>
      </c>
      <c r="F45" s="586"/>
      <c r="G45" s="71" t="s">
        <v>9</v>
      </c>
      <c r="H45" s="534">
        <f>SUM(E42:F45)</f>
        <v>8</v>
      </c>
      <c r="I45" s="535"/>
      <c r="J45" s="535"/>
      <c r="K45" s="45" t="s">
        <v>9</v>
      </c>
      <c r="L45" s="79"/>
      <c r="M45" s="587"/>
      <c r="N45" s="588"/>
      <c r="O45" s="43" t="s">
        <v>9</v>
      </c>
      <c r="P45" s="536">
        <f>SUM(M42:N45)</f>
        <v>0</v>
      </c>
      <c r="Q45" s="537"/>
      <c r="R45" s="537"/>
      <c r="S45" s="45" t="s">
        <v>9</v>
      </c>
      <c r="T45" s="83"/>
      <c r="U45" s="576"/>
      <c r="V45" s="578" t="str">
        <f t="shared" si="3"/>
        <v/>
      </c>
      <c r="W45" s="363"/>
      <c r="Y45" s="21" t="str">
        <f t="shared" si="1"/>
        <v/>
      </c>
      <c r="Z45" s="341" t="str">
        <f t="shared" si="4"/>
        <v/>
      </c>
      <c r="AA45" s="21"/>
    </row>
    <row r="46" spans="2:28" ht="23.25" customHeight="1">
      <c r="B46" s="538">
        <v>15</v>
      </c>
      <c r="C46" s="525" t="s">
        <v>19</v>
      </c>
      <c r="D46" s="601" t="s">
        <v>104</v>
      </c>
      <c r="E46" s="603" t="s">
        <v>89</v>
      </c>
      <c r="F46" s="604"/>
      <c r="G46" s="604"/>
      <c r="H46" s="605"/>
      <c r="I46" s="606" t="s">
        <v>338</v>
      </c>
      <c r="J46" s="604"/>
      <c r="K46" s="604"/>
      <c r="L46" s="604"/>
      <c r="M46" s="607"/>
      <c r="N46" s="608"/>
      <c r="O46" s="608"/>
      <c r="P46" s="609"/>
      <c r="Q46" s="627"/>
      <c r="R46" s="608"/>
      <c r="S46" s="608"/>
      <c r="T46" s="628"/>
      <c r="U46" s="573" t="str">
        <f t="shared" si="10"/>
        <v/>
      </c>
      <c r="V46" s="562" t="str">
        <f t="shared" si="3"/>
        <v/>
      </c>
      <c r="W46" s="364"/>
      <c r="Y46" s="21" t="str">
        <f t="shared" si="1"/>
        <v/>
      </c>
      <c r="Z46" s="341" t="str">
        <f t="shared" si="4"/>
        <v/>
      </c>
      <c r="AA46" s="21" t="str">
        <f>IF(M46&lt;&gt;"","〇","×")</f>
        <v>×</v>
      </c>
      <c r="AB46" s="23" t="s">
        <v>123</v>
      </c>
    </row>
    <row r="47" spans="2:28" ht="23.25" customHeight="1">
      <c r="B47" s="539"/>
      <c r="C47" s="541"/>
      <c r="D47" s="602"/>
      <c r="E47" s="564" t="s">
        <v>105</v>
      </c>
      <c r="F47" s="565"/>
      <c r="G47" s="565"/>
      <c r="H47" s="566"/>
      <c r="I47" s="567"/>
      <c r="J47" s="565"/>
      <c r="K47" s="565"/>
      <c r="L47" s="565"/>
      <c r="M47" s="568"/>
      <c r="N47" s="569"/>
      <c r="O47" s="569"/>
      <c r="P47" s="570"/>
      <c r="Q47" s="571"/>
      <c r="R47" s="569"/>
      <c r="S47" s="569"/>
      <c r="T47" s="572"/>
      <c r="U47" s="576"/>
      <c r="V47" s="563" t="str">
        <f t="shared" si="3"/>
        <v/>
      </c>
      <c r="W47" s="365"/>
      <c r="Y47" s="21" t="str">
        <f t="shared" si="1"/>
        <v/>
      </c>
      <c r="Z47" s="341" t="str">
        <f t="shared" si="4"/>
        <v/>
      </c>
      <c r="AA47" s="21"/>
    </row>
    <row r="48" spans="2:28" ht="23.25" customHeight="1">
      <c r="B48" s="523">
        <v>16</v>
      </c>
      <c r="C48" s="621" t="s">
        <v>121</v>
      </c>
      <c r="D48" s="601" t="s">
        <v>103</v>
      </c>
      <c r="E48" s="623" t="s">
        <v>122</v>
      </c>
      <c r="F48" s="624"/>
      <c r="G48" s="624"/>
      <c r="H48" s="625"/>
      <c r="I48" s="623" t="s">
        <v>102</v>
      </c>
      <c r="J48" s="624"/>
      <c r="K48" s="624"/>
      <c r="L48" s="624"/>
      <c r="M48" s="626" t="s">
        <v>122</v>
      </c>
      <c r="N48" s="624"/>
      <c r="O48" s="624"/>
      <c r="P48" s="625"/>
      <c r="Q48" s="623" t="s">
        <v>155</v>
      </c>
      <c r="R48" s="624"/>
      <c r="S48" s="624"/>
      <c r="T48" s="637"/>
      <c r="U48" s="573" t="str">
        <f t="shared" si="10"/>
        <v/>
      </c>
      <c r="V48" s="400" t="str">
        <f>IF(AND(Z49="表示",AA49="×"),AB49,"")</f>
        <v/>
      </c>
      <c r="W48" s="360"/>
      <c r="Y48" s="21" t="str">
        <f t="shared" si="1"/>
        <v>有</v>
      </c>
      <c r="Z48" s="341" t="str">
        <f t="shared" si="4"/>
        <v/>
      </c>
      <c r="AA48" s="21"/>
    </row>
    <row r="49" spans="1:83" ht="23.25" customHeight="1">
      <c r="B49" s="524"/>
      <c r="C49" s="526"/>
      <c r="D49" s="622"/>
      <c r="E49" s="639" t="s">
        <v>100</v>
      </c>
      <c r="F49" s="640"/>
      <c r="G49" s="640"/>
      <c r="H49" s="641"/>
      <c r="I49" s="639">
        <v>60</v>
      </c>
      <c r="J49" s="640"/>
      <c r="K49" s="72" t="s">
        <v>101</v>
      </c>
      <c r="L49" s="80"/>
      <c r="M49" s="568"/>
      <c r="N49" s="569"/>
      <c r="O49" s="569"/>
      <c r="P49" s="642"/>
      <c r="Q49" s="643"/>
      <c r="R49" s="569"/>
      <c r="S49" s="256" t="s">
        <v>101</v>
      </c>
      <c r="T49" s="257"/>
      <c r="U49" s="576"/>
      <c r="V49" s="638" t="str">
        <f t="shared" si="3"/>
        <v/>
      </c>
      <c r="W49" s="366"/>
      <c r="Y49" s="21" t="str">
        <f t="shared" si="1"/>
        <v/>
      </c>
      <c r="Z49" s="341" t="str">
        <f t="shared" si="4"/>
        <v/>
      </c>
      <c r="AA49" s="21" t="str">
        <f>IF(OR(M49="なし",AND(M49="あり",Q49&lt;&gt;"")),"〇","×")</f>
        <v>×</v>
      </c>
      <c r="AB49" s="23" t="s">
        <v>124</v>
      </c>
    </row>
    <row r="50" spans="1:83" ht="23.25" customHeight="1">
      <c r="B50" s="629">
        <v>17</v>
      </c>
      <c r="C50" s="630" t="s">
        <v>127</v>
      </c>
      <c r="D50" s="233" t="s">
        <v>3</v>
      </c>
      <c r="E50" s="613">
        <v>4</v>
      </c>
      <c r="F50" s="614"/>
      <c r="G50" s="9" t="s">
        <v>10</v>
      </c>
      <c r="H50" s="644"/>
      <c r="I50" s="645"/>
      <c r="J50" s="645"/>
      <c r="K50" s="645"/>
      <c r="L50" s="645"/>
      <c r="M50" s="607"/>
      <c r="N50" s="609"/>
      <c r="O50" s="69" t="s">
        <v>10</v>
      </c>
      <c r="P50" s="646"/>
      <c r="Q50" s="647"/>
      <c r="R50" s="647"/>
      <c r="S50" s="647"/>
      <c r="T50" s="648"/>
      <c r="U50" s="573" t="str">
        <f t="shared" si="10"/>
        <v/>
      </c>
      <c r="V50" s="667" t="str">
        <f t="shared" si="3"/>
        <v/>
      </c>
      <c r="W50" s="367"/>
      <c r="Y50" s="21" t="str">
        <f t="shared" si="1"/>
        <v/>
      </c>
      <c r="Z50" s="341" t="str">
        <f t="shared" si="4"/>
        <v/>
      </c>
      <c r="AA50" s="21" t="str">
        <f>IF(OR((M50&amp;M51&amp;M52&amp;M53)&lt;&gt;"",SUM(M50:N53)&lt;&gt;0),"〇","×")</f>
        <v>×</v>
      </c>
      <c r="AB50" s="23" t="s">
        <v>326</v>
      </c>
    </row>
    <row r="51" spans="1:83" ht="23.25" customHeight="1">
      <c r="B51" s="538"/>
      <c r="C51" s="540"/>
      <c r="D51" s="233" t="s">
        <v>213</v>
      </c>
      <c r="E51" s="613">
        <v>2</v>
      </c>
      <c r="F51" s="614"/>
      <c r="G51" s="9" t="s">
        <v>10</v>
      </c>
      <c r="H51" s="620"/>
      <c r="I51" s="618"/>
      <c r="J51" s="618"/>
      <c r="K51" s="618"/>
      <c r="L51" s="619"/>
      <c r="M51" s="615"/>
      <c r="N51" s="616"/>
      <c r="O51" s="69" t="s">
        <v>10</v>
      </c>
      <c r="P51" s="617"/>
      <c r="Q51" s="618"/>
      <c r="R51" s="618"/>
      <c r="S51" s="618"/>
      <c r="T51" s="619"/>
      <c r="U51" s="649"/>
      <c r="V51" s="562" t="str">
        <f t="shared" si="3"/>
        <v/>
      </c>
      <c r="W51" s="364"/>
      <c r="Y51" s="21" t="str">
        <f t="shared" si="1"/>
        <v/>
      </c>
      <c r="Z51" s="341" t="str">
        <f t="shared" si="4"/>
        <v/>
      </c>
      <c r="AA51" s="21"/>
    </row>
    <row r="52" spans="1:83" ht="23.25" customHeight="1">
      <c r="B52" s="538"/>
      <c r="C52" s="540"/>
      <c r="D52" s="234" t="s">
        <v>2</v>
      </c>
      <c r="E52" s="635">
        <v>1</v>
      </c>
      <c r="F52" s="636"/>
      <c r="G52" s="42" t="s">
        <v>10</v>
      </c>
      <c r="H52" s="620"/>
      <c r="I52" s="618"/>
      <c r="J52" s="618"/>
      <c r="K52" s="618"/>
      <c r="L52" s="618"/>
      <c r="M52" s="615"/>
      <c r="N52" s="616"/>
      <c r="O52" s="70" t="s">
        <v>10</v>
      </c>
      <c r="P52" s="617"/>
      <c r="Q52" s="618"/>
      <c r="R52" s="618"/>
      <c r="S52" s="618"/>
      <c r="T52" s="619"/>
      <c r="U52" s="649"/>
      <c r="V52" s="562" t="str">
        <f t="shared" si="3"/>
        <v/>
      </c>
      <c r="W52" s="364"/>
      <c r="Y52" s="21" t="str">
        <f t="shared" si="1"/>
        <v/>
      </c>
      <c r="Z52" s="341" t="str">
        <f t="shared" si="4"/>
        <v/>
      </c>
      <c r="AA52" s="21"/>
    </row>
    <row r="53" spans="1:83" ht="23.25" customHeight="1">
      <c r="B53" s="538"/>
      <c r="C53" s="540"/>
      <c r="D53" s="235" t="s">
        <v>4</v>
      </c>
      <c r="E53" s="635">
        <v>0</v>
      </c>
      <c r="F53" s="636"/>
      <c r="G53" s="42" t="s">
        <v>10</v>
      </c>
      <c r="H53" s="73"/>
      <c r="I53" s="44"/>
      <c r="J53" s="44"/>
      <c r="K53" s="44"/>
      <c r="L53" s="44"/>
      <c r="M53" s="615"/>
      <c r="N53" s="616"/>
      <c r="O53" s="70" t="s">
        <v>10</v>
      </c>
      <c r="P53" s="255"/>
      <c r="Q53" s="44"/>
      <c r="R53" s="44"/>
      <c r="S53" s="44"/>
      <c r="T53" s="84"/>
      <c r="U53" s="576"/>
      <c r="V53" s="562" t="str">
        <f t="shared" si="3"/>
        <v/>
      </c>
      <c r="W53" s="364"/>
      <c r="Y53" s="21" t="str">
        <f t="shared" si="1"/>
        <v/>
      </c>
      <c r="Z53" s="341" t="str">
        <f t="shared" si="4"/>
        <v/>
      </c>
      <c r="AA53" s="21"/>
    </row>
    <row r="54" spans="1:83" ht="23.25" customHeight="1">
      <c r="B54" s="539"/>
      <c r="C54" s="541"/>
      <c r="D54" s="236" t="s">
        <v>126</v>
      </c>
      <c r="E54" s="385">
        <v>60</v>
      </c>
      <c r="F54" s="631"/>
      <c r="G54" s="8" t="s">
        <v>9</v>
      </c>
      <c r="H54" s="632"/>
      <c r="I54" s="611"/>
      <c r="J54" s="611"/>
      <c r="K54" s="611"/>
      <c r="L54" s="611"/>
      <c r="M54" s="633"/>
      <c r="N54" s="634"/>
      <c r="O54" s="351" t="s">
        <v>9</v>
      </c>
      <c r="P54" s="610"/>
      <c r="Q54" s="611"/>
      <c r="R54" s="611"/>
      <c r="S54" s="611"/>
      <c r="T54" s="612"/>
      <c r="U54" s="101" t="str">
        <f t="shared" si="10"/>
        <v/>
      </c>
      <c r="V54" s="201" t="str">
        <f t="shared" si="3"/>
        <v/>
      </c>
      <c r="W54" s="216"/>
      <c r="Y54" s="21" t="str">
        <f t="shared" si="1"/>
        <v/>
      </c>
      <c r="Z54" s="341" t="str">
        <f t="shared" si="4"/>
        <v/>
      </c>
      <c r="AA54" s="21" t="str">
        <f>IF(M54&lt;&gt;"","〇","×")</f>
        <v>×</v>
      </c>
      <c r="AB54" s="23" t="s">
        <v>327</v>
      </c>
    </row>
    <row r="55" spans="1:83" ht="28.5" customHeight="1" thickBot="1">
      <c r="B55" s="226">
        <v>18</v>
      </c>
      <c r="C55" s="227" t="s">
        <v>128</v>
      </c>
      <c r="D55" s="237" t="s">
        <v>129</v>
      </c>
      <c r="E55" s="653" t="s">
        <v>132</v>
      </c>
      <c r="F55" s="654"/>
      <c r="G55" s="654"/>
      <c r="H55" s="654"/>
      <c r="I55" s="74"/>
      <c r="J55" s="74"/>
      <c r="K55" s="74"/>
      <c r="L55" s="74"/>
      <c r="M55" s="655"/>
      <c r="N55" s="656"/>
      <c r="O55" s="656"/>
      <c r="P55" s="656"/>
      <c r="Q55" s="254"/>
      <c r="R55" s="85"/>
      <c r="S55" s="85"/>
      <c r="T55" s="86"/>
      <c r="U55" s="102" t="str">
        <f t="shared" si="10"/>
        <v/>
      </c>
      <c r="V55" s="202" t="str">
        <f t="shared" si="3"/>
        <v/>
      </c>
      <c r="W55" s="217"/>
      <c r="Y55" s="21" t="str">
        <f t="shared" si="1"/>
        <v/>
      </c>
      <c r="Z55" s="341" t="str">
        <f t="shared" si="4"/>
        <v/>
      </c>
      <c r="AA55" s="21" t="str">
        <f>IF(M55&lt;&gt;"","〇","×")</f>
        <v>×</v>
      </c>
      <c r="AB55" s="23" t="s">
        <v>135</v>
      </c>
    </row>
    <row r="57" spans="1:83" ht="23.25" customHeight="1">
      <c r="B57" s="24" t="s">
        <v>138</v>
      </c>
      <c r="C57" s="25"/>
      <c r="D57" s="25"/>
      <c r="E57" s="25"/>
      <c r="F57" s="25"/>
      <c r="G57" s="25"/>
      <c r="H57" s="25"/>
      <c r="I57" s="26"/>
      <c r="J57" s="26"/>
      <c r="K57" s="27"/>
    </row>
    <row r="58" spans="1:83" s="7" customFormat="1" ht="23.25" customHeight="1">
      <c r="A58" s="1"/>
      <c r="B58" s="28" t="s">
        <v>98</v>
      </c>
      <c r="C58" s="29"/>
      <c r="D58" s="29"/>
      <c r="E58" s="29"/>
      <c r="F58" s="29"/>
      <c r="G58" s="29"/>
      <c r="H58" s="29"/>
      <c r="I58" s="30"/>
      <c r="J58" s="30"/>
      <c r="K58" s="31"/>
      <c r="M58" s="5"/>
      <c r="N58" s="5"/>
      <c r="O58" s="5"/>
      <c r="P58" s="5"/>
      <c r="Q58" s="5"/>
      <c r="R58" s="5"/>
      <c r="S58" s="5"/>
      <c r="V58" s="2"/>
      <c r="W58" s="2"/>
      <c r="X58" s="2"/>
      <c r="Y58" s="183"/>
      <c r="Z58" s="183"/>
      <c r="AA58" s="1"/>
      <c r="AB58" s="23"/>
      <c r="AC58" s="188"/>
      <c r="AD58" s="23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</row>
    <row r="59" spans="1:83" s="7" customFormat="1" ht="23.25" customHeight="1">
      <c r="A59" s="1"/>
      <c r="B59" s="28" t="s">
        <v>99</v>
      </c>
      <c r="C59" s="29"/>
      <c r="D59" s="29"/>
      <c r="E59" s="29"/>
      <c r="F59" s="29"/>
      <c r="G59" s="29"/>
      <c r="H59" s="29"/>
      <c r="I59" s="30"/>
      <c r="J59" s="30"/>
      <c r="K59" s="31"/>
      <c r="M59" s="5"/>
      <c r="N59" s="5"/>
      <c r="O59" s="5"/>
      <c r="P59" s="5"/>
      <c r="Q59" s="5"/>
      <c r="R59" s="5"/>
      <c r="S59" s="5"/>
      <c r="V59" s="2"/>
      <c r="W59" s="2"/>
      <c r="X59" s="2"/>
      <c r="Y59" s="183"/>
      <c r="Z59" s="183"/>
      <c r="AA59" s="1"/>
      <c r="AB59" s="23"/>
      <c r="AC59" s="188"/>
      <c r="AD59" s="23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</row>
    <row r="60" spans="1:83" s="7" customFormat="1" ht="23.25" customHeight="1">
      <c r="A60" s="1"/>
      <c r="B60" s="32"/>
      <c r="C60" s="37" t="s">
        <v>172</v>
      </c>
      <c r="D60" s="29"/>
      <c r="E60" s="29"/>
      <c r="F60" s="29"/>
      <c r="G60" s="29"/>
      <c r="H60" s="29"/>
      <c r="I60" s="30"/>
      <c r="J60" s="30"/>
      <c r="K60" s="31"/>
      <c r="M60" s="5"/>
      <c r="N60" s="5"/>
      <c r="O60" s="5"/>
      <c r="P60" s="5"/>
      <c r="Q60" s="5"/>
      <c r="R60" s="5"/>
      <c r="S60" s="5"/>
      <c r="V60" s="2"/>
      <c r="W60" s="2"/>
      <c r="X60" s="2"/>
      <c r="Y60" s="183"/>
      <c r="Z60" s="183"/>
      <c r="AA60" s="1"/>
      <c r="AB60" s="23"/>
      <c r="AC60" s="188"/>
      <c r="AD60" s="23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</row>
    <row r="61" spans="1:83" s="7" customFormat="1" ht="23.25" customHeight="1">
      <c r="A61" s="1"/>
      <c r="B61" s="32"/>
      <c r="C61" s="37" t="s">
        <v>21</v>
      </c>
      <c r="D61" s="29"/>
      <c r="E61" s="29"/>
      <c r="F61" s="29"/>
      <c r="G61" s="29"/>
      <c r="H61" s="29"/>
      <c r="I61" s="30"/>
      <c r="J61" s="30"/>
      <c r="K61" s="31"/>
      <c r="M61" s="5"/>
      <c r="N61" s="5"/>
      <c r="O61" s="5"/>
      <c r="P61" s="5"/>
      <c r="Q61" s="5"/>
      <c r="R61" s="5"/>
      <c r="S61" s="5"/>
      <c r="V61" s="2"/>
      <c r="W61" s="2"/>
      <c r="X61" s="2"/>
      <c r="Y61" s="183"/>
      <c r="Z61" s="183"/>
      <c r="AA61" s="1"/>
      <c r="AB61" s="23"/>
      <c r="AC61" s="188"/>
      <c r="AD61" s="23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</row>
    <row r="62" spans="1:83" s="7" customFormat="1" ht="23.25" customHeight="1">
      <c r="A62" s="1"/>
      <c r="B62" s="32"/>
      <c r="C62" s="37" t="s">
        <v>22</v>
      </c>
      <c r="D62" s="29"/>
      <c r="E62" s="29"/>
      <c r="F62" s="29"/>
      <c r="G62" s="29"/>
      <c r="H62" s="29"/>
      <c r="I62" s="30"/>
      <c r="J62" s="30"/>
      <c r="K62" s="31"/>
      <c r="M62" s="5"/>
      <c r="N62" s="5"/>
      <c r="O62" s="5"/>
      <c r="P62" s="5"/>
      <c r="Q62" s="5"/>
      <c r="R62" s="5"/>
      <c r="S62" s="5"/>
      <c r="V62" s="2"/>
      <c r="W62" s="2"/>
      <c r="X62" s="2"/>
      <c r="Y62" s="183"/>
      <c r="Z62" s="183"/>
      <c r="AA62" s="1"/>
      <c r="AB62" s="23"/>
      <c r="AC62" s="188"/>
      <c r="AD62" s="23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</row>
    <row r="63" spans="1:83" s="7" customFormat="1" ht="23.25" customHeight="1">
      <c r="A63" s="1"/>
      <c r="B63" s="32"/>
      <c r="C63" s="37" t="s">
        <v>342</v>
      </c>
      <c r="D63" s="29"/>
      <c r="E63" s="29"/>
      <c r="F63" s="29"/>
      <c r="G63" s="29"/>
      <c r="H63" s="29"/>
      <c r="I63" s="30"/>
      <c r="J63" s="30"/>
      <c r="K63" s="31"/>
      <c r="M63" s="5"/>
      <c r="N63" s="5"/>
      <c r="O63" s="5"/>
      <c r="P63" s="5"/>
      <c r="Q63" s="5"/>
      <c r="R63" s="5"/>
      <c r="S63" s="5"/>
      <c r="V63" s="2"/>
      <c r="W63" s="2"/>
      <c r="X63" s="2"/>
      <c r="Y63" s="183"/>
      <c r="Z63" s="183"/>
      <c r="AA63" s="1"/>
      <c r="AB63" s="23"/>
      <c r="AC63" s="188"/>
      <c r="AD63" s="23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</row>
    <row r="64" spans="1:83" s="7" customFormat="1" ht="23.25" customHeight="1">
      <c r="A64" s="1"/>
      <c r="B64" s="32"/>
      <c r="C64" s="37" t="s">
        <v>23</v>
      </c>
      <c r="D64" s="29"/>
      <c r="E64" s="29"/>
      <c r="F64" s="29"/>
      <c r="G64" s="29"/>
      <c r="H64" s="29"/>
      <c r="I64" s="30"/>
      <c r="J64" s="30"/>
      <c r="K64" s="31"/>
      <c r="M64" s="5"/>
      <c r="N64" s="5"/>
      <c r="O64" s="5"/>
      <c r="P64" s="5"/>
      <c r="Q64" s="5"/>
      <c r="R64" s="5"/>
      <c r="S64" s="5"/>
      <c r="V64" s="2"/>
      <c r="W64" s="2"/>
      <c r="X64" s="2"/>
      <c r="Y64" s="183"/>
      <c r="Z64" s="183"/>
      <c r="AA64" s="1"/>
      <c r="AB64" s="23"/>
      <c r="AC64" s="188"/>
      <c r="AD64" s="23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</row>
    <row r="65" spans="1:83" s="7" customFormat="1" ht="23.25" customHeight="1">
      <c r="A65" s="1"/>
      <c r="B65" s="32"/>
      <c r="C65" s="37" t="s">
        <v>24</v>
      </c>
      <c r="D65" s="29"/>
      <c r="E65" s="29"/>
      <c r="F65" s="29"/>
      <c r="G65" s="29"/>
      <c r="H65" s="29"/>
      <c r="I65" s="30"/>
      <c r="J65" s="30"/>
      <c r="K65" s="31"/>
      <c r="M65" s="5"/>
      <c r="N65" s="5"/>
      <c r="O65" s="5"/>
      <c r="P65" s="5"/>
      <c r="Q65" s="5"/>
      <c r="R65" s="5"/>
      <c r="S65" s="5"/>
      <c r="V65" s="2"/>
      <c r="W65" s="2"/>
      <c r="X65" s="2"/>
      <c r="Y65" s="183"/>
      <c r="Z65" s="183"/>
      <c r="AA65" s="1"/>
      <c r="AB65" s="23"/>
      <c r="AC65" s="188"/>
      <c r="AD65" s="23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</row>
    <row r="66" spans="1:83" s="7" customFormat="1" ht="23.25" customHeight="1">
      <c r="A66" s="1"/>
      <c r="B66" s="32"/>
      <c r="C66" s="37" t="s">
        <v>25</v>
      </c>
      <c r="D66" s="29"/>
      <c r="E66" s="29"/>
      <c r="F66" s="29"/>
      <c r="G66" s="29"/>
      <c r="H66" s="29"/>
      <c r="I66" s="30"/>
      <c r="J66" s="30"/>
      <c r="K66" s="31"/>
      <c r="M66" s="5"/>
      <c r="N66" s="5"/>
      <c r="O66" s="5"/>
      <c r="P66" s="5"/>
      <c r="Q66" s="5"/>
      <c r="R66" s="5"/>
      <c r="S66" s="5"/>
      <c r="V66" s="2"/>
      <c r="W66" s="2"/>
      <c r="X66" s="2"/>
      <c r="Y66" s="183"/>
      <c r="Z66" s="183"/>
      <c r="AA66" s="1"/>
      <c r="AB66" s="23"/>
      <c r="AC66" s="188"/>
      <c r="AD66" s="23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</row>
    <row r="67" spans="1:83" s="7" customFormat="1" ht="23.25" customHeight="1">
      <c r="A67" s="1"/>
      <c r="B67" s="33"/>
      <c r="C67" s="38" t="s">
        <v>157</v>
      </c>
      <c r="D67" s="34"/>
      <c r="E67" s="34"/>
      <c r="F67" s="34"/>
      <c r="G67" s="34"/>
      <c r="H67" s="34"/>
      <c r="I67" s="35"/>
      <c r="J67" s="35"/>
      <c r="K67" s="36"/>
      <c r="M67" s="5"/>
      <c r="N67" s="5"/>
      <c r="O67" s="5"/>
      <c r="P67" s="5"/>
      <c r="Q67" s="5"/>
      <c r="R67" s="5"/>
      <c r="S67" s="5"/>
      <c r="V67" s="2"/>
      <c r="W67" s="2"/>
      <c r="X67" s="2"/>
      <c r="Y67" s="183"/>
      <c r="Z67" s="183"/>
      <c r="AA67" s="1"/>
      <c r="AB67" s="23"/>
      <c r="AC67" s="188"/>
      <c r="AD67" s="23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</row>
    <row r="68" spans="1:83" ht="23.25" customHeight="1">
      <c r="H68" s="5" ph="1"/>
      <c r="J68" s="5" ph="1"/>
      <c r="P68" s="5" ph="1"/>
      <c r="R68" s="5" ph="1"/>
    </row>
    <row r="69" spans="1:83" ht="23.25" customHeight="1">
      <c r="H69" s="5" ph="1"/>
      <c r="J69" s="5" ph="1"/>
      <c r="P69" s="5" ph="1"/>
      <c r="R69" s="5" ph="1"/>
    </row>
    <row r="70" spans="1:83" ht="23.25" customHeight="1">
      <c r="H70" s="5" ph="1"/>
      <c r="J70" s="5" ph="1"/>
      <c r="P70" s="5" ph="1"/>
      <c r="R70" s="5" ph="1"/>
    </row>
    <row r="71" spans="1:83" ht="23.25" customHeight="1">
      <c r="H71" s="5" ph="1"/>
      <c r="J71" s="5" ph="1"/>
      <c r="P71" s="5" ph="1"/>
      <c r="R71" s="5" ph="1"/>
    </row>
  </sheetData>
  <sheetProtection sheet="1" selectLockedCells="1" autoFilter="0"/>
  <autoFilter ref="B13:V55" xr:uid="{7F099C9D-8017-4BF6-88D5-6807B07F0811}"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95">
    <mergeCell ref="V31:V32"/>
    <mergeCell ref="U31:U32"/>
    <mergeCell ref="V35:V40"/>
    <mergeCell ref="U35:U40"/>
    <mergeCell ref="AP2:AR2"/>
    <mergeCell ref="BA2:BD2"/>
    <mergeCell ref="BE2:BO2"/>
    <mergeCell ref="BQ2:BT2"/>
    <mergeCell ref="BU2:BX2"/>
    <mergeCell ref="BY2:BZ2"/>
    <mergeCell ref="CA2:CE2"/>
    <mergeCell ref="B34:B40"/>
    <mergeCell ref="E55:H55"/>
    <mergeCell ref="M55:P55"/>
    <mergeCell ref="E38:G38"/>
    <mergeCell ref="E39:G39"/>
    <mergeCell ref="E40:H40"/>
    <mergeCell ref="I40:J40"/>
    <mergeCell ref="C34:C40"/>
    <mergeCell ref="D34:D40"/>
    <mergeCell ref="E34:G34"/>
    <mergeCell ref="H34:I34"/>
    <mergeCell ref="J34:K34"/>
    <mergeCell ref="E35:G35"/>
    <mergeCell ref="E36:G36"/>
    <mergeCell ref="E37:G37"/>
    <mergeCell ref="E44:F44"/>
    <mergeCell ref="H44:K44"/>
    <mergeCell ref="V50:V53"/>
    <mergeCell ref="E52:F52"/>
    <mergeCell ref="H52:L52"/>
    <mergeCell ref="M52:N52"/>
    <mergeCell ref="P52:T52"/>
    <mergeCell ref="M53:N53"/>
    <mergeCell ref="Q48:T48"/>
    <mergeCell ref="V48:V49"/>
    <mergeCell ref="E49:H49"/>
    <mergeCell ref="I49:J49"/>
    <mergeCell ref="M49:P49"/>
    <mergeCell ref="Q49:R49"/>
    <mergeCell ref="E50:F50"/>
    <mergeCell ref="H50:L50"/>
    <mergeCell ref="M50:N50"/>
    <mergeCell ref="P50:T50"/>
    <mergeCell ref="U50:U53"/>
    <mergeCell ref="U48:U49"/>
    <mergeCell ref="B46:B47"/>
    <mergeCell ref="C46:C47"/>
    <mergeCell ref="D46:D47"/>
    <mergeCell ref="E46:H46"/>
    <mergeCell ref="I46:L46"/>
    <mergeCell ref="M46:P46"/>
    <mergeCell ref="P54:T54"/>
    <mergeCell ref="E51:F51"/>
    <mergeCell ref="M51:N51"/>
    <mergeCell ref="P51:T51"/>
    <mergeCell ref="H51:L51"/>
    <mergeCell ref="B48:B49"/>
    <mergeCell ref="C48:C49"/>
    <mergeCell ref="D48:D49"/>
    <mergeCell ref="E48:H48"/>
    <mergeCell ref="I48:L48"/>
    <mergeCell ref="M48:P48"/>
    <mergeCell ref="Q46:T46"/>
    <mergeCell ref="B50:B54"/>
    <mergeCell ref="C50:C54"/>
    <mergeCell ref="E54:F54"/>
    <mergeCell ref="H54:L54"/>
    <mergeCell ref="M54:N54"/>
    <mergeCell ref="E53:F53"/>
    <mergeCell ref="E41:F41"/>
    <mergeCell ref="H41:L41"/>
    <mergeCell ref="M41:N41"/>
    <mergeCell ref="P41:T41"/>
    <mergeCell ref="E45:F45"/>
    <mergeCell ref="M45:N45"/>
    <mergeCell ref="R34:S34"/>
    <mergeCell ref="M39:O39"/>
    <mergeCell ref="M40:P40"/>
    <mergeCell ref="Q40:R40"/>
    <mergeCell ref="P34:Q34"/>
    <mergeCell ref="M44:N44"/>
    <mergeCell ref="P44:S44"/>
    <mergeCell ref="V46:V47"/>
    <mergeCell ref="E47:H47"/>
    <mergeCell ref="I47:L47"/>
    <mergeCell ref="M47:P47"/>
    <mergeCell ref="Q47:T47"/>
    <mergeCell ref="U42:U43"/>
    <mergeCell ref="U44:U45"/>
    <mergeCell ref="U46:U47"/>
    <mergeCell ref="V44:V45"/>
    <mergeCell ref="B42:B45"/>
    <mergeCell ref="C42:C45"/>
    <mergeCell ref="E42:F42"/>
    <mergeCell ref="H42:L42"/>
    <mergeCell ref="M42:N42"/>
    <mergeCell ref="P42:T42"/>
    <mergeCell ref="H45:J45"/>
    <mergeCell ref="P45:R45"/>
    <mergeCell ref="B30:B33"/>
    <mergeCell ref="C30:C33"/>
    <mergeCell ref="E30:F30"/>
    <mergeCell ref="H30:L30"/>
    <mergeCell ref="E43:F43"/>
    <mergeCell ref="H43:K43"/>
    <mergeCell ref="M43:N43"/>
    <mergeCell ref="P43:S43"/>
    <mergeCell ref="M35:O35"/>
    <mergeCell ref="M36:O36"/>
    <mergeCell ref="M30:N30"/>
    <mergeCell ref="P30:T30"/>
    <mergeCell ref="E31:F31"/>
    <mergeCell ref="H31:L31"/>
    <mergeCell ref="M31:N31"/>
    <mergeCell ref="P31:T31"/>
    <mergeCell ref="E19:F19"/>
    <mergeCell ref="I19:L19"/>
    <mergeCell ref="M19:N19"/>
    <mergeCell ref="Q19:T19"/>
    <mergeCell ref="E20:H20"/>
    <mergeCell ref="I20:L20"/>
    <mergeCell ref="M20:P20"/>
    <mergeCell ref="Q20:T20"/>
    <mergeCell ref="P32:T32"/>
    <mergeCell ref="E33:F33"/>
    <mergeCell ref="H33:L33"/>
    <mergeCell ref="M33:N33"/>
    <mergeCell ref="P33:T33"/>
    <mergeCell ref="B26:B28"/>
    <mergeCell ref="E22:F22"/>
    <mergeCell ref="K22:L22"/>
    <mergeCell ref="M22:N22"/>
    <mergeCell ref="S22:T22"/>
    <mergeCell ref="E27:H27"/>
    <mergeCell ref="J27:L27"/>
    <mergeCell ref="M27:P27"/>
    <mergeCell ref="R27:T27"/>
    <mergeCell ref="E28:H28"/>
    <mergeCell ref="J28:L28"/>
    <mergeCell ref="M28:P28"/>
    <mergeCell ref="R28:T28"/>
    <mergeCell ref="J23:L23"/>
    <mergeCell ref="R23:T23"/>
    <mergeCell ref="E32:F32"/>
    <mergeCell ref="H32:L32"/>
    <mergeCell ref="M32:N32"/>
    <mergeCell ref="B14:B15"/>
    <mergeCell ref="C14:C15"/>
    <mergeCell ref="E14:L14"/>
    <mergeCell ref="M14:T14"/>
    <mergeCell ref="E15:L15"/>
    <mergeCell ref="E25:F25"/>
    <mergeCell ref="G25:L25"/>
    <mergeCell ref="M25:N25"/>
    <mergeCell ref="O25:T25"/>
    <mergeCell ref="F18:H18"/>
    <mergeCell ref="J18:L18"/>
    <mergeCell ref="N18:P18"/>
    <mergeCell ref="R18:T18"/>
    <mergeCell ref="M15:T15"/>
    <mergeCell ref="E17:G17"/>
    <mergeCell ref="I17:L17"/>
    <mergeCell ref="M17:O17"/>
    <mergeCell ref="Q17:T17"/>
    <mergeCell ref="R24:T24"/>
    <mergeCell ref="M24:P24"/>
    <mergeCell ref="E24:H24"/>
    <mergeCell ref="J24:L24"/>
    <mergeCell ref="B19:B21"/>
    <mergeCell ref="C19:C21"/>
    <mergeCell ref="W42:W43"/>
    <mergeCell ref="W44:W45"/>
    <mergeCell ref="W46:W47"/>
    <mergeCell ref="W48:W49"/>
    <mergeCell ref="W50:W53"/>
    <mergeCell ref="U13:W13"/>
    <mergeCell ref="P11:Q11"/>
    <mergeCell ref="R11:T11"/>
    <mergeCell ref="E13:L13"/>
    <mergeCell ref="M13:T13"/>
    <mergeCell ref="E21:L21"/>
    <mergeCell ref="M21:T21"/>
    <mergeCell ref="E26:H26"/>
    <mergeCell ref="I26:L26"/>
    <mergeCell ref="M26:P26"/>
    <mergeCell ref="Q26:T26"/>
    <mergeCell ref="M29:P29"/>
    <mergeCell ref="R29:T29"/>
    <mergeCell ref="V42:V43"/>
    <mergeCell ref="M37:O37"/>
    <mergeCell ref="E29:H29"/>
    <mergeCell ref="J29:L29"/>
    <mergeCell ref="M38:O38"/>
    <mergeCell ref="M34:O34"/>
  </mergeCells>
  <phoneticPr fontId="4"/>
  <conditionalFormatting sqref="E24:H24 E25:F25">
    <cfRule type="containsBlanks" dxfId="29" priority="12">
      <formula>LEN(TRIM(E24))=0</formula>
    </cfRule>
  </conditionalFormatting>
  <conditionalFormatting sqref="F23 H23">
    <cfRule type="containsBlanks" dxfId="28" priority="13">
      <formula>LEN(TRIM(F23))=0</formula>
    </cfRule>
  </conditionalFormatting>
  <conditionalFormatting sqref="H34 J34 P34 R34">
    <cfRule type="expression" dxfId="27" priority="72">
      <formula>AND(#REF!&lt;&gt;0,#REF!&lt;&gt;#REF!)</formula>
    </cfRule>
  </conditionalFormatting>
  <conditionalFormatting sqref="J19:N19">
    <cfRule type="containsBlanks" dxfId="26" priority="2">
      <formula>LEN(TRIM(J19))=0</formula>
    </cfRule>
  </conditionalFormatting>
  <conditionalFormatting sqref="M30:N32">
    <cfRule type="containsBlanks" dxfId="25" priority="43">
      <formula>LEN(TRIM(M30))=0</formula>
    </cfRule>
  </conditionalFormatting>
  <conditionalFormatting sqref="M31:N32">
    <cfRule type="expression" dxfId="24" priority="3">
      <formula>($M$31+$M$32)&gt;0</formula>
    </cfRule>
  </conditionalFormatting>
  <conditionalFormatting sqref="M33:N33">
    <cfRule type="cellIs" dxfId="23" priority="22" operator="lessThan">
      <formula>0</formula>
    </cfRule>
  </conditionalFormatting>
  <conditionalFormatting sqref="M41:N41">
    <cfRule type="containsBlanks" dxfId="22" priority="19">
      <formula>LEN(TRIM(M41))=0</formula>
    </cfRule>
  </conditionalFormatting>
  <conditionalFormatting sqref="M42:N45">
    <cfRule type="expression" dxfId="21" priority="66">
      <formula>$P$45&gt;0</formula>
    </cfRule>
    <cfRule type="containsBlanks" dxfId="20" priority="67">
      <formula>LEN(TRIM(M42))=0</formula>
    </cfRule>
    <cfRule type="expression" dxfId="19" priority="68">
      <formula>$P$45=$M$41</formula>
    </cfRule>
    <cfRule type="containsBlanks" dxfId="18" priority="69">
      <formula>LEN(TRIM(M42))=0</formula>
    </cfRule>
  </conditionalFormatting>
  <conditionalFormatting sqref="M50:N53">
    <cfRule type="expression" dxfId="17" priority="15">
      <formula>($M$50+$M$51+$M$52+$M$53)&gt;0</formula>
    </cfRule>
    <cfRule type="expression" dxfId="16" priority="44">
      <formula>SUM($M$50:$N$53)&gt;0</formula>
    </cfRule>
  </conditionalFormatting>
  <conditionalFormatting sqref="M50:N54 Q40:R44 I40:J44 H45 P45">
    <cfRule type="containsBlanks" dxfId="15" priority="42">
      <formula>LEN(TRIM(H40))=0</formula>
    </cfRule>
  </conditionalFormatting>
  <conditionalFormatting sqref="M24:P24 M25:N25">
    <cfRule type="containsBlanks" dxfId="14" priority="14">
      <formula>LEN(TRIM(M24))=0</formula>
    </cfRule>
  </conditionalFormatting>
  <conditionalFormatting sqref="M26:P29">
    <cfRule type="containsBlanks" dxfId="13" priority="18">
      <formula>LEN(TRIM(M26))=0</formula>
    </cfRule>
  </conditionalFormatting>
  <conditionalFormatting sqref="M49:P49">
    <cfRule type="containsBlanks" dxfId="12" priority="31">
      <formula>LEN(TRIM(M49))=0</formula>
    </cfRule>
  </conditionalFormatting>
  <conditionalFormatting sqref="M55:P55">
    <cfRule type="containsBlanks" dxfId="11" priority="45">
      <formula>LEN(TRIM(M55))=0</formula>
    </cfRule>
  </conditionalFormatting>
  <conditionalFormatting sqref="M14:T15 N16 P16 R16 M17 N18:P22 R18:T22 M20:P20 M21:T21 M22:R22 N23 P23 R27:T28">
    <cfRule type="containsBlanks" dxfId="10" priority="28">
      <formula>LEN(TRIM(M14))=0</formula>
    </cfRule>
  </conditionalFormatting>
  <conditionalFormatting sqref="M46:T47">
    <cfRule type="expression" dxfId="9" priority="30">
      <formula>COUNTA($M$46:$T$47)&gt;0</formula>
    </cfRule>
    <cfRule type="containsBlanks" dxfId="8" priority="32">
      <formula>LEN(TRIM(M46))=0</formula>
    </cfRule>
    <cfRule type="duplicateValues" dxfId="7" priority="36"/>
  </conditionalFormatting>
  <conditionalFormatting sqref="P35:P39 R35:R39 Q40:R40">
    <cfRule type="expression" dxfId="6" priority="1">
      <formula>$T$34&gt;0</formula>
    </cfRule>
  </conditionalFormatting>
  <conditionalFormatting sqref="P35:P39">
    <cfRule type="containsBlanks" dxfId="5" priority="11">
      <formula>LEN(TRIM(P35))=0</formula>
    </cfRule>
  </conditionalFormatting>
  <conditionalFormatting sqref="Q49:R49">
    <cfRule type="expression" dxfId="4" priority="29">
      <formula>AND($M$49="あり",$Q$49="")</formula>
    </cfRule>
  </conditionalFormatting>
  <conditionalFormatting sqref="Q17:T17">
    <cfRule type="expression" dxfId="3" priority="26">
      <formula>AND($M$17="会員",$Q$17="")</formula>
    </cfRule>
  </conditionalFormatting>
  <conditionalFormatting sqref="R35:R39">
    <cfRule type="containsBlanks" dxfId="2" priority="10">
      <formula>LEN(TRIM(R35))=0</formula>
    </cfRule>
  </conditionalFormatting>
  <conditionalFormatting sqref="R11:T11">
    <cfRule type="expression" dxfId="1" priority="20">
      <formula>$R$11&lt;&gt;$AE$10</formula>
    </cfRule>
  </conditionalFormatting>
  <dataValidations count="36">
    <dataValidation type="whole" imeMode="halfAlpha" operator="greaterThanOrEqual" allowBlank="1" showInputMessage="1" showErrorMessage="1" error="半角数字(整数)で入力してください。" sqref="M50:N54" xr:uid="{989A0C9D-72BC-4E8C-8E22-97C4F5F09CEA}">
      <formula1>0</formula1>
    </dataValidation>
    <dataValidation type="textLength" imeMode="halfAlpha" operator="equal" allowBlank="1" showInputMessage="1" showErrorMessage="1" error="4桁-4桁-4桁に分けて入力してください_x000a_（先頭がゼロの場合を含む）_x000a__x000a_　入力例:_x000a_　　0123　-　0456　-　0789" sqref="R16 N16 P16" xr:uid="{54013A50-677F-4784-8C6C-2987BEC769A0}">
      <formula1>4</formula1>
    </dataValidation>
    <dataValidation type="whole" imeMode="halfAlpha" allowBlank="1" showInputMessage="1" showErrorMessage="1" error="「0～100」の整数で入力してください。" promptTitle="協力会社(下請け)への依存度(割合)" prompt="「0～100」の整数で入力してください。_x000a__x000a_左欄で、「なし」を選択された場合は入力は不要です。" sqref="Q49:R49" xr:uid="{83EEE716-5FC9-4D0B-A2BF-9D9544D9F386}">
      <formula1>0</formula1>
      <formula2>100</formula2>
    </dataValidation>
    <dataValidation type="list" allowBlank="1" showInputMessage="1" showErrorMessage="1" sqref="E55:H55" xr:uid="{7D325378-8698-4887-9191-09406BFD6B77}">
      <formula1>休所実施状況</formula1>
    </dataValidation>
    <dataValidation type="textLength" imeMode="halfAlpha" operator="equal" allowBlank="1" showInputMessage="1" showErrorMessage="1" errorTitle="郵便番号" error="前半(3桁)　- 後半(4桁)に分けて、「半角数字」で入力してください。_x000a__x000a_※先頭がゼロの場合、ゼロを含めて入力" sqref="M19:N19" xr:uid="{6AE05EFF-F7A2-4844-AF41-EB003EF7EDB7}">
      <formula1>3</formula1>
    </dataValidation>
    <dataValidation type="textLength" imeMode="halfAlpha" operator="equal" allowBlank="1" showInputMessage="1" showErrorMessage="1" errorTitle="郵便番号" error="前半(3桁)　- 後半(4桁)に分けて、「半角数字」で入力してください。_x000a__x000a_※先頭がゼロの場合、ゼロを含めて入力" sqref="P19" xr:uid="{D6D0C196-C26F-413B-89A8-198314252336}">
      <formula1>4</formula1>
    </dataValidation>
    <dataValidation type="whole" operator="greaterThanOrEqual" allowBlank="1" showInputMessage="1" showErrorMessage="1" error="数字（整数）で入力してください" sqref="O25:P25 E24:H25" xr:uid="{780B9594-ED3E-4266-B793-952E6A745462}">
      <formula1>0</formula1>
    </dataValidation>
    <dataValidation type="list" allowBlank="1" showInputMessage="1" showErrorMessage="1" sqref="E49:H49" xr:uid="{B7F60B36-9680-4869-8681-00ACEDFBE38F}">
      <formula1>"あり,なし"</formula1>
    </dataValidation>
    <dataValidation type="list" allowBlank="1" showInputMessage="1" showErrorMessage="1" sqref="E17:G17 M17" xr:uid="{E8262964-A80F-4AE5-B84B-5696A5809808}">
      <formula1>区分</formula1>
    </dataValidation>
    <dataValidation type="list" allowBlank="1" showInputMessage="1" showErrorMessage="1" sqref="I17:L17 U17" xr:uid="{00489B05-8C83-4213-B017-7F9005FCA4EF}">
      <formula1>構成団体一覧</formula1>
    </dataValidation>
    <dataValidation type="list" allowBlank="1" showInputMessage="1" showErrorMessage="1" sqref="E25:F25" xr:uid="{AC2E8DF2-A346-416E-8CD6-979CF94F6DC7}">
      <formula1>決算月</formula1>
    </dataValidation>
    <dataValidation type="list" allowBlank="1" showInputMessage="1" showErrorMessage="1" sqref="E20:H20" xr:uid="{E1B03BC3-8040-4A8F-869C-4C53688F131F}">
      <formula1>都道府県名</formula1>
    </dataValidation>
    <dataValidation type="whole" operator="greaterThanOrEqual" allowBlank="1" showInputMessage="1" showErrorMessage="1" error="半角数字で入力してください。" sqref="H45 P45 H35:H39 J35:J39 I40:J44 Q41:R44" xr:uid="{193D387F-677D-483B-BA10-878AD742BEA2}">
      <formula1>0</formula1>
    </dataValidation>
    <dataValidation type="whole" operator="greaterThanOrEqual" allowBlank="1" showInputMessage="1" showErrorMessage="1" error="整数で入力してください" sqref="M33:N33 E41:F45 E30:F33 M41:N41" xr:uid="{68C6AD92-754D-44BB-8901-D138BE9E41C6}">
      <formula1>0</formula1>
    </dataValidation>
    <dataValidation imeMode="on" allowBlank="1" showInputMessage="1" showErrorMessage="1" promptTitle="会社名" prompt="調査冊子に入力内容がそのまま掲載されますので、会社形態(「株式会社」「有限会社」等)を含む、正式な名称を入力してください。_x000a__x000a_※商号と会社形態の間は「全角スペース」の入力をお願いします。" sqref="M14:T14" xr:uid="{8B964477-62F9-4300-A34C-4A4A8A5F7F50}"/>
    <dataValidation imeMode="fullKatakana" allowBlank="1" showInputMessage="1" showErrorMessage="1" promptTitle="正式名称（全角カナ）" prompt="正式名称を全角カタカナで入力してください。_x000a__x000a_※商号と会社形態の間は「全角スペース」の入力をお願いします。" sqref="M15:T15" xr:uid="{F4F1ECE0-3385-4CCF-B785-EB119951B45B}"/>
    <dataValidation type="whole" imeMode="halfAlpha" allowBlank="1" showInputMessage="1" showErrorMessage="1" errorTitle="設立年（西暦）" error="西暦で入力してください。_x000a_" sqref="N23" xr:uid="{E1C991DB-B962-4398-B421-685C537C3AB8}">
      <formula1>1900</formula1>
      <formula2>YEAR(R11)</formula2>
    </dataValidation>
    <dataValidation type="whole" imeMode="halfAlpha" allowBlank="1" showInputMessage="1" showErrorMessage="1" error="整数（1～12）で入力してください。" sqref="P23" xr:uid="{9D618DE9-57E5-4037-8F80-B342E30E4E74}">
      <formula1>1</formula1>
      <formula2>12</formula2>
    </dataValidation>
    <dataValidation type="whole" imeMode="halfAlpha" operator="greaterThanOrEqual" allowBlank="1" showInputMessage="1" showErrorMessage="1" error="数字（整数）で入力してください" sqref="M24:P24" xr:uid="{1C66C67A-C9DB-47BE-94B4-D4FFAE073D3E}">
      <formula1>10</formula1>
    </dataValidation>
    <dataValidation type="list" operator="greaterThanOrEqual" allowBlank="1" showInputMessage="1" showErrorMessage="1" error="数字（整数）で入力してください" sqref="M25:N25" xr:uid="{0BA5550A-3085-4CCB-B227-45B939F29F0E}">
      <formula1>決算月</formula1>
    </dataValidation>
    <dataValidation type="textLength" imeMode="halfAlpha" allowBlank="1" showInputMessage="1" showErrorMessage="1" errorTitle="電話番号" error="市外局番(2～5桁) - 市内局番(1～4桁) - 加入者番号(4桁)に分けて、「半角数字」で入力してください" promptTitle="会社代表電話番号" prompt="調査冊子に掲載する電話番号を_x000a_「市外局番 - 市内局番 - 加入者番号」に分けて入力してください。_x000a_※半角数字でお願いします。" sqref="M22:N22" xr:uid="{34A38CA5-26FF-4A1F-8C5E-CAD9CECCDC27}">
      <formula1>2</formula1>
      <formula2>5</formula2>
    </dataValidation>
    <dataValidation type="textLength" imeMode="halfAlpha" allowBlank="1" showInputMessage="1" showErrorMessage="1" error="市外局番(2～5桁) - 市内局番(1～4桁) - 加入者番号(4桁)に分けて、「半角数字」で入力してください" sqref="P22" xr:uid="{9FCC58E5-4F2A-4E6B-A715-7F19240A1110}">
      <formula1>1</formula1>
      <formula2>4</formula2>
    </dataValidation>
    <dataValidation type="textLength" imeMode="halfAlpha" operator="equal" allowBlank="1" showInputMessage="1" showErrorMessage="1" error="市外局番(2～5桁) - 市内局番(1～4桁) - 加入者番号(4桁)に分けて、「半角数字」で入力してください" sqref="R22" xr:uid="{1D7A5B26-275C-4324-9F92-A74280FC3117}">
      <formula1>4</formula1>
    </dataValidation>
    <dataValidation imeMode="on" allowBlank="1" showInputMessage="1" showErrorMessage="1" promptTitle="代表者の氏名" prompt="姓と名の間は「全角スペース」の入力をお願いします。" sqref="R18:T18" xr:uid="{769D18DE-32D6-465F-9775-97F9E2117494}"/>
    <dataValidation imeMode="halfAlpha" allowBlank="1" showInputMessage="1" showErrorMessage="1" sqref="M27:P28 R27:T28" xr:uid="{D669397B-1C67-4EAD-90CC-2C78F2386695}"/>
    <dataValidation type="whole" imeMode="halfAlpha" operator="greaterThanOrEqual" allowBlank="1" showInputMessage="1" showErrorMessage="1" error="数字（整数）で入力してください" sqref="M29:P29" xr:uid="{61EC6330-E2B9-4D4D-A6E8-671F081592F2}">
      <formula1>0</formula1>
    </dataValidation>
    <dataValidation type="whole" imeMode="halfAlpha" operator="greaterThanOrEqual" allowBlank="1" showInputMessage="1" showErrorMessage="1" error="整数で入力してください" sqref="M30:N32 M42:N45" xr:uid="{19ABE3B5-E372-412E-BB87-F276B232F3B2}">
      <formula1>0</formula1>
    </dataValidation>
    <dataValidation type="whole" imeMode="halfAlpha" operator="greaterThanOrEqual" allowBlank="1" showInputMessage="1" showErrorMessage="1" error="半角数字で入力してください。" sqref="P35:P39 R35:R39 Q40:R40" xr:uid="{468B4213-ABE4-4E90-8C1B-0A60E4B5721A}">
      <formula1>0</formula1>
    </dataValidation>
    <dataValidation imeMode="on" allowBlank="1" showInputMessage="1" showErrorMessage="1" promptTitle="会社所在地（市区町村以下）" prompt="経営実態調査冊子に掲載する所在地を入力してください。_x000a_■町名・ビル名等の文字は、「全角」の漢字・かな・カナ・英字_x000a_■丁・番地等の数字は、「半角」の数字 　でお願いいたします。" sqref="M21:T21" xr:uid="{5C3542EE-4161-4D76-8986-AA416589FD66}"/>
    <dataValidation type="list" allowBlank="1" showInputMessage="1" showErrorMessage="1" error="「都道府県」はプルダウンの中から選択してください_x000a_" promptTitle="会社所在地（都道府県）" prompt="経営実態調査冊子に掲載する会社所在地のうち、「都道府県」をプルダウンから選択してください。" sqref="M20:P20" xr:uid="{2E4FF2A9-9F9B-4CDC-8A89-B8F43BA66ECE}">
      <formula1>都道府県名</formula1>
    </dataValidation>
    <dataValidation imeMode="on" allowBlank="1" showInputMessage="1" showErrorMessage="1" promptTitle="代表者の役職" prompt="（例）代表取締役社長" sqref="N18:P18" xr:uid="{827CE7A8-C8E3-4D8F-9C87-9A3847F22229}"/>
    <dataValidation imeMode="on" allowBlank="1" showInputMessage="1" showErrorMessage="1" sqref="M26:P26 M46:T47" xr:uid="{87AAB8D2-406D-4101-8DEE-76CDCCFD6203}"/>
    <dataValidation type="list" allowBlank="1" showInputMessage="1" showErrorMessage="1" error="所属する団体名をプルダウンから選択してください" sqref="Q17:T17" xr:uid="{7D93BB75-7F57-43FB-B41F-4498AE9268D7}">
      <formula1>構成団体一覧</formula1>
    </dataValidation>
    <dataValidation type="list" allowBlank="1" showInputMessage="1" showErrorMessage="1" error="「決算月」をプルダウンの中から選択してください" sqref="M25:N25" xr:uid="{847D8A52-9D1C-499E-AD7B-2119FF9F14C5}">
      <formula1>決算月</formula1>
    </dataValidation>
    <dataValidation type="list" allowBlank="1" showInputMessage="1" showErrorMessage="1" error="協力会社への依存の「あり」「なし」をプルダウンの中から選択してください" sqref="M49:P49" xr:uid="{43187FBB-9110-4787-ABB7-8A399566BDF1}">
      <formula1>"あり,なし"</formula1>
    </dataValidation>
    <dataValidation type="list" allowBlank="1" showInputMessage="1" showErrorMessage="1" error="プルダウンの中から選択してください" sqref="M55:P55" xr:uid="{769DEE43-DB6E-4096-94C6-B6BEABFEE5D9}">
      <formula1>休所実施状況</formula1>
    </dataValidation>
  </dataValidations>
  <printOptions horizontalCentered="1"/>
  <pageMargins left="0" right="0" top="0.35433070866141736" bottom="0.19685039370078741" header="0.31496062992125984" footer="0"/>
  <pageSetup paperSize="9" scale="46" orientation="portrait" r:id="rId1"/>
  <headerFooter>
    <oddFooter>&amp;L&amp;D　&amp;T&amp;R&amp;F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41C7C-389C-4F6B-911A-6EE621F9C8DA}">
  <sheetPr codeName="Sheet10">
    <tabColor rgb="FFFFFF00"/>
    <pageSetUpPr fitToPage="1"/>
  </sheetPr>
  <dimension ref="D1:CA67"/>
  <sheetViews>
    <sheetView showZeros="0" topLeftCell="A7" zoomScale="80" zoomScaleNormal="80" workbookViewId="0">
      <selection activeCell="Q21" sqref="Q21"/>
    </sheetView>
  </sheetViews>
  <sheetFormatPr defaultColWidth="8.75" defaultRowHeight="22.15" customHeight="1" outlineLevelRow="1"/>
  <cols>
    <col min="1" max="3" width="3.625" style="1" customWidth="1"/>
    <col min="4" max="4" width="14" style="1" customWidth="1"/>
    <col min="5" max="5" width="8.875" style="1" customWidth="1"/>
    <col min="6" max="6" width="12.125" style="1" customWidth="1"/>
    <col min="7" max="7" width="8.875" style="1" customWidth="1"/>
    <col min="8" max="8" width="11.375" style="1" customWidth="1"/>
    <col min="9" max="9" width="19.875" style="1" customWidth="1"/>
    <col min="10" max="11" width="14.125" style="1" customWidth="1"/>
    <col min="12" max="12" width="1.625" style="1" customWidth="1"/>
    <col min="13" max="15" width="8.75" style="1"/>
    <col min="16" max="21" width="8.75" style="1" customWidth="1"/>
    <col min="22" max="26" width="8.75" style="1"/>
    <col min="27" max="27" width="10.75" style="1" customWidth="1"/>
    <col min="28" max="36" width="10.625" style="1" customWidth="1"/>
    <col min="37" max="37" width="25.625" style="1" customWidth="1"/>
    <col min="38" max="38" width="10.625" style="1" customWidth="1"/>
    <col min="39" max="39" width="17" style="1" bestFit="1" customWidth="1"/>
    <col min="40" max="77" width="10.625" style="1" customWidth="1"/>
    <col min="78" max="78" width="15.125" style="1" customWidth="1"/>
    <col min="79" max="79" width="10.125" style="1" customWidth="1"/>
    <col min="80" max="16384" width="8.75" style="1"/>
  </cols>
  <sheetData>
    <row r="1" spans="4:79" ht="22.15" hidden="1" customHeight="1" outlineLevel="1">
      <c r="AA1" s="292" t="str">
        <f>調査票!AH1</f>
        <v>No.</v>
      </c>
      <c r="AB1" s="685">
        <f>調査票!AI1</f>
        <v>1</v>
      </c>
      <c r="AC1" s="685" t="str">
        <f>調査票!AJ1</f>
        <v>1-2</v>
      </c>
      <c r="AD1" s="273">
        <f>調査票!AK1</f>
        <v>2</v>
      </c>
      <c r="AE1" s="273">
        <f>調査票!AL1</f>
        <v>3</v>
      </c>
      <c r="AF1" s="273" t="str">
        <f>調査票!AM1</f>
        <v>3-2</v>
      </c>
      <c r="AG1" s="273">
        <f>調査票!AN1</f>
        <v>4</v>
      </c>
      <c r="AH1" s="273" t="str">
        <f>調査票!AO1</f>
        <v>4-2</v>
      </c>
      <c r="AI1" s="685">
        <f>調査票!AP1</f>
        <v>5</v>
      </c>
      <c r="AJ1" s="685" t="str">
        <f>調査票!AQ1</f>
        <v>5-2</v>
      </c>
      <c r="AK1" s="685" t="str">
        <f>調査票!AR1</f>
        <v>5-3</v>
      </c>
      <c r="AL1" s="261">
        <f>調査票!AS1</f>
        <v>6</v>
      </c>
      <c r="AM1" s="261">
        <f>調査票!AT1</f>
        <v>7</v>
      </c>
      <c r="AN1" s="261">
        <f>調査票!AU1</f>
        <v>8</v>
      </c>
      <c r="AO1" s="273">
        <f>調査票!AV1</f>
        <v>9</v>
      </c>
      <c r="AP1" s="685">
        <f>調査票!AW1</f>
        <v>10</v>
      </c>
      <c r="AQ1" s="685" t="str">
        <f>調査票!AX1</f>
        <v>10-2</v>
      </c>
      <c r="AR1" s="685" t="str">
        <f>調査票!AY1</f>
        <v>10-3</v>
      </c>
      <c r="AS1" s="262">
        <f>調査票!AZ1</f>
        <v>11</v>
      </c>
      <c r="AT1" s="681">
        <f>調査票!BA1</f>
        <v>12</v>
      </c>
      <c r="AU1" s="681" t="str">
        <f>調査票!BB1</f>
        <v>12-2</v>
      </c>
      <c r="AV1" s="681" t="str">
        <f>調査票!BC1</f>
        <v>12-3</v>
      </c>
      <c r="AW1" s="681" t="str">
        <f>調査票!BD1</f>
        <v>12-4</v>
      </c>
      <c r="AX1" s="681">
        <f>調査票!BE1</f>
        <v>13</v>
      </c>
      <c r="AY1" s="681" t="str">
        <f>調査票!BF1</f>
        <v>13-2</v>
      </c>
      <c r="AZ1" s="681" t="str">
        <f>調査票!BG1</f>
        <v>13-3</v>
      </c>
      <c r="BA1" s="681" t="str">
        <f>調査票!BH1</f>
        <v>13-4</v>
      </c>
      <c r="BB1" s="681" t="str">
        <f>調査票!BI1</f>
        <v>13-5</v>
      </c>
      <c r="BC1" s="681" t="str">
        <f>調査票!BJ1</f>
        <v>13-6</v>
      </c>
      <c r="BD1" s="681" t="str">
        <f>調査票!BK1</f>
        <v>13-7</v>
      </c>
      <c r="BE1" s="681" t="str">
        <f>調査票!BL1</f>
        <v>13-8</v>
      </c>
      <c r="BF1" s="681" t="str">
        <f>調査票!BM1</f>
        <v>13-9</v>
      </c>
      <c r="BG1" s="681" t="str">
        <f>調査票!BN1</f>
        <v>13-10</v>
      </c>
      <c r="BH1" s="681" t="str">
        <f>調査票!BO1</f>
        <v>13-11</v>
      </c>
      <c r="BI1" s="263" t="str">
        <f>調査票!BP1</f>
        <v>14</v>
      </c>
      <c r="BJ1" s="681" t="str">
        <f>調査票!BQ1</f>
        <v>14-2</v>
      </c>
      <c r="BK1" s="681" t="str">
        <f>調査票!BR1</f>
        <v>14-3</v>
      </c>
      <c r="BL1" s="681" t="str">
        <f>調査票!BS1</f>
        <v>14-4</v>
      </c>
      <c r="BM1" s="681" t="str">
        <f>調査票!BT1</f>
        <v>14-5</v>
      </c>
      <c r="BN1" s="681">
        <f>調査票!BU1</f>
        <v>15</v>
      </c>
      <c r="BO1" s="681" t="str">
        <f>調査票!BV1</f>
        <v>15-2</v>
      </c>
      <c r="BP1" s="681" t="str">
        <f>調査票!BW1</f>
        <v>15-3</v>
      </c>
      <c r="BQ1" s="681" t="str">
        <f>調査票!BX1</f>
        <v>15-4</v>
      </c>
      <c r="BR1" s="681">
        <f>調査票!BY1</f>
        <v>16</v>
      </c>
      <c r="BS1" s="681" t="str">
        <f>調査票!BZ1</f>
        <v>16-2</v>
      </c>
      <c r="BT1" s="681">
        <f>調査票!CA1</f>
        <v>17</v>
      </c>
      <c r="BU1" s="681" t="str">
        <f>調査票!CB1</f>
        <v>17-2</v>
      </c>
      <c r="BV1" s="681" t="str">
        <f>調査票!CC1</f>
        <v>17-3</v>
      </c>
      <c r="BW1" s="681" t="str">
        <f>調査票!CD1</f>
        <v>17-4</v>
      </c>
      <c r="BX1" s="681" t="str">
        <f>調査票!CE1</f>
        <v>17-5</v>
      </c>
      <c r="BY1" s="262">
        <f>調査票!CF1</f>
        <v>18</v>
      </c>
      <c r="BZ1" s="51" t="str">
        <f>調査票!CG1</f>
        <v>19</v>
      </c>
      <c r="CA1" s="290" t="str">
        <f>調査票!CH1</f>
        <v>20</v>
      </c>
    </row>
    <row r="2" spans="4:79" ht="30.6" hidden="1" customHeight="1" outlineLevel="1">
      <c r="AA2" s="260" t="str">
        <f>調査票!AH2</f>
        <v>項目</v>
      </c>
      <c r="AB2" s="291" t="str">
        <f>調査票!AI2</f>
        <v>会社名</v>
      </c>
      <c r="AC2" s="291" t="str">
        <f>調査票!AJ2</f>
        <v>フリガナ</v>
      </c>
      <c r="AD2" s="297" t="str">
        <f>調査票!AK2</f>
        <v>CCUS事業者ID</v>
      </c>
      <c r="AE2" s="297" t="str">
        <f>調査票!AL2</f>
        <v>日本軀体構成団体
会員有無</v>
      </c>
      <c r="AF2" s="297" t="str">
        <f>調査票!AM2</f>
        <v>所属団体</v>
      </c>
      <c r="AG2" s="297" t="str">
        <f>調査票!AN2</f>
        <v>代表者役職・
氏名</v>
      </c>
      <c r="AH2" s="297">
        <f>調査票!AO2</f>
        <v>0</v>
      </c>
      <c r="AI2" s="682" t="str">
        <f>調査票!AP2</f>
        <v>会社所在地</v>
      </c>
      <c r="AJ2" s="682">
        <f>調査票!AQ2</f>
        <v>0</v>
      </c>
      <c r="AK2" s="682">
        <f>調査票!AR2</f>
        <v>0</v>
      </c>
      <c r="AL2" s="291" t="str">
        <f>調査票!AS2</f>
        <v>会社代表電話</v>
      </c>
      <c r="AM2" s="291" t="str">
        <f>調査票!AT2</f>
        <v>会社設立年月</v>
      </c>
      <c r="AN2" s="291" t="str">
        <f>調査票!AU2</f>
        <v>資本金</v>
      </c>
      <c r="AO2" s="297" t="str">
        <f>調査票!AV2</f>
        <v>決算月</v>
      </c>
      <c r="AP2" s="291" t="str">
        <f>調査票!AW2</f>
        <v>本調査の連絡先</v>
      </c>
      <c r="AQ2" s="264">
        <f>調査票!AX2</f>
        <v>0</v>
      </c>
      <c r="AR2" s="264">
        <f>調査票!AY2</f>
        <v>0</v>
      </c>
      <c r="AS2" s="263" t="str">
        <f>調査票!AZ2</f>
        <v>完工高</v>
      </c>
      <c r="AT2" s="683" t="str">
        <f>調査票!BA2</f>
        <v>従業員数</v>
      </c>
      <c r="AU2" s="684">
        <f>調査票!BB2</f>
        <v>0</v>
      </c>
      <c r="AV2" s="684">
        <f>調査票!BC2</f>
        <v>0</v>
      </c>
      <c r="AW2" s="684">
        <f>調査票!BD2</f>
        <v>0</v>
      </c>
      <c r="AX2" s="683" t="str">
        <f>調査票!BE2</f>
        <v>有資格者</v>
      </c>
      <c r="AY2" s="683">
        <f>調査票!BF2</f>
        <v>0</v>
      </c>
      <c r="AZ2" s="683">
        <f>調査票!BG2</f>
        <v>0</v>
      </c>
      <c r="BA2" s="683">
        <f>調査票!BH2</f>
        <v>0</v>
      </c>
      <c r="BB2" s="683">
        <f>調査票!BI2</f>
        <v>0</v>
      </c>
      <c r="BC2" s="683">
        <f>調査票!BJ2</f>
        <v>0</v>
      </c>
      <c r="BD2" s="683">
        <f>調査票!BK2</f>
        <v>0</v>
      </c>
      <c r="BE2" s="683">
        <f>調査票!BL2</f>
        <v>0</v>
      </c>
      <c r="BF2" s="683">
        <f>調査票!BM2</f>
        <v>0</v>
      </c>
      <c r="BG2" s="683">
        <f>調査票!BN2</f>
        <v>0</v>
      </c>
      <c r="BH2" s="683">
        <f>調査票!BO2</f>
        <v>0</v>
      </c>
      <c r="BI2" s="298">
        <f>調査票!BP2</f>
        <v>0</v>
      </c>
      <c r="BJ2" s="683" t="str">
        <f>調査票!BQ2</f>
        <v>CCUS登録技能者の
能力評価レベルごと
の人数
(保有カードの色別内訳)</v>
      </c>
      <c r="BK2" s="683">
        <f>調査票!BR2</f>
        <v>0</v>
      </c>
      <c r="BL2" s="683">
        <f>調査票!BS2</f>
        <v>0</v>
      </c>
      <c r="BM2" s="683">
        <f>調査票!BT2</f>
        <v>0</v>
      </c>
      <c r="BN2" s="683" t="str">
        <f>調査票!BU2</f>
        <v>主要取引先
(総合工事業者）</v>
      </c>
      <c r="BO2" s="683">
        <f>調査票!BV2</f>
        <v>0</v>
      </c>
      <c r="BP2" s="683">
        <f>調査票!BW2</f>
        <v>0</v>
      </c>
      <c r="BQ2" s="684">
        <f>調査票!BX2</f>
        <v>0</v>
      </c>
      <c r="BR2" s="683" t="str">
        <f>調査票!BY2</f>
        <v>協力会社(下請)
への依存度</v>
      </c>
      <c r="BS2" s="683">
        <f>調査票!BZ2</f>
        <v>0</v>
      </c>
      <c r="BT2" s="684" t="str">
        <f>調査票!CA2</f>
        <v>専属協力会社(下請)</v>
      </c>
      <c r="BU2" s="684">
        <f>調査票!CB2</f>
        <v>0</v>
      </c>
      <c r="BV2" s="684">
        <f>調査票!CC2</f>
        <v>0</v>
      </c>
      <c r="BW2" s="684">
        <f>調査票!CD2</f>
        <v>0</v>
      </c>
      <c r="BX2" s="684">
        <f>調査票!CE2</f>
        <v>0</v>
      </c>
      <c r="BY2" s="298" t="str">
        <f>調査票!CF2</f>
        <v>4週8休所の
実施状況</v>
      </c>
      <c r="BZ2" s="67" t="str">
        <f>調査票!CG2</f>
        <v>計算基準日</v>
      </c>
      <c r="CA2" s="108" t="str">
        <f>調査票!CH2</f>
        <v>確認メッセージ</v>
      </c>
    </row>
    <row r="3" spans="4:79" ht="41.25" hidden="1" customHeight="1" outlineLevel="1">
      <c r="AA3" s="299" t="str">
        <f>調査票!AH3</f>
        <v>時刻</v>
      </c>
      <c r="AB3" s="221" t="str">
        <f>調査票!AI3</f>
        <v>正式社名</v>
      </c>
      <c r="AC3" s="221" t="str">
        <f>調査票!AJ3</f>
        <v>大文字変換処理</v>
      </c>
      <c r="AD3" s="221" t="str">
        <f>調査票!AK3</f>
        <v>ID</v>
      </c>
      <c r="AE3" s="221" t="str">
        <f>調査票!AL3</f>
        <v>会員有無</v>
      </c>
      <c r="AF3" s="221" t="str">
        <f>調査票!AM3</f>
        <v>構成団体名</v>
      </c>
      <c r="AG3" s="221" t="str">
        <f>調査票!AN3</f>
        <v>代表者役職</v>
      </c>
      <c r="AH3" s="221" t="str">
        <f>調査票!AO3</f>
        <v>氏名</v>
      </c>
      <c r="AI3" s="221" t="str">
        <f>調査票!AP3</f>
        <v>郵便番号</v>
      </c>
      <c r="AJ3" s="221" t="str">
        <f>調査票!AQ3</f>
        <v>都道府県</v>
      </c>
      <c r="AK3" s="221" t="str">
        <f>調査票!AR3</f>
        <v>市区町村以下（変換なし）</v>
      </c>
      <c r="AL3" s="221" t="str">
        <f>調査票!AS3</f>
        <v>電話番号</v>
      </c>
      <c r="AM3" s="221" t="str">
        <f>調査票!AT3</f>
        <v>設立年月</v>
      </c>
      <c r="AN3" s="221" t="str">
        <f>調査票!AU3</f>
        <v>資本金</v>
      </c>
      <c r="AO3" s="221" t="str">
        <f>調査票!AV3</f>
        <v>決算月</v>
      </c>
      <c r="AP3" s="221" t="str">
        <f>調査票!AW3</f>
        <v>ご担当者氏名</v>
      </c>
      <c r="AQ3" s="221" t="str">
        <f>調査票!AX3</f>
        <v>メールアドレス</v>
      </c>
      <c r="AR3" s="279" t="str">
        <f>調査票!AY3</f>
        <v>メールアドレス</v>
      </c>
      <c r="AS3" s="16" t="str">
        <f>調査票!AZ3</f>
        <v>万円単位完工高</v>
      </c>
      <c r="AT3" s="300" t="str">
        <f>調査票!BA3</f>
        <v>全従業員数</v>
      </c>
      <c r="AU3" s="16" t="str">
        <f>調査票!BB3</f>
        <v>うち　とびの人数</v>
      </c>
      <c r="AV3" s="16" t="str">
        <f>調査票!BC3</f>
        <v>うち　土工の人数</v>
      </c>
      <c r="AW3" s="16" t="str">
        <f>調査票!BD3</f>
        <v>その他(とび・土工以外)</v>
      </c>
      <c r="AX3" s="266" t="str">
        <f>調査票!BE3</f>
        <v>建築士_1級</v>
      </c>
      <c r="AY3" s="266" t="str">
        <f>調査票!BF3</f>
        <v>建築士_2級</v>
      </c>
      <c r="AZ3" s="266" t="str">
        <f>調査票!BG3</f>
        <v>土木施工管理技士_1級</v>
      </c>
      <c r="BA3" s="266" t="str">
        <f>調査票!BH3</f>
        <v>土木施工管理技士_2級</v>
      </c>
      <c r="BB3" s="266" t="str">
        <f>調査票!BI3</f>
        <v>建築施工管理技士_1級</v>
      </c>
      <c r="BC3" s="266" t="str">
        <f>調査票!BJ3</f>
        <v>建築施工管理技士_2級</v>
      </c>
      <c r="BD3" s="266" t="str">
        <f>調査票!BK3</f>
        <v>とび技能士_1級</v>
      </c>
      <c r="BE3" s="266" t="str">
        <f>調査票!BL3</f>
        <v>とび技能士_2級</v>
      </c>
      <c r="BF3" s="267" t="str">
        <f>調査票!BM3</f>
        <v>コンクリート打込み・締固め工_1級</v>
      </c>
      <c r="BG3" s="267" t="str">
        <f>調査票!BN3</f>
        <v>コンクリート打込み・締固め工_2級</v>
      </c>
      <c r="BH3" s="266" t="str">
        <f>調査票!BO3</f>
        <v>登録鳶・土工基幹技能者</v>
      </c>
      <c r="BI3" s="300" t="str">
        <f>調査票!BP3</f>
        <v>CCUSに登録済の技能者数</v>
      </c>
      <c r="BJ3" s="265" t="str">
        <f>調査票!BQ3</f>
        <v>能力評価 レベル「4」の人数
　(ゴールドカード取得者数)</v>
      </c>
      <c r="BK3" s="265" t="str">
        <f>調査票!BR3</f>
        <v>能力評価 レベル「3」の人数
　(シルバーカード取得者数)</v>
      </c>
      <c r="BL3" s="265" t="str">
        <f>調査票!BS3</f>
        <v>能力評価 レベル「2」の人数
　(ブルーカード取得者数)</v>
      </c>
      <c r="BM3" s="265" t="str">
        <f>調査票!BT3</f>
        <v>能力評価 レベル「1」の人数
　(ホワイトカード取得者数)</v>
      </c>
      <c r="BN3" s="266">
        <f>調査票!BU3</f>
        <v>1</v>
      </c>
      <c r="BO3" s="266">
        <f>調査票!BV3</f>
        <v>2</v>
      </c>
      <c r="BP3" s="266">
        <f>調査票!BW3</f>
        <v>3</v>
      </c>
      <c r="BQ3" s="266">
        <f>調査票!BX3</f>
        <v>4</v>
      </c>
      <c r="BR3" s="266" t="str">
        <f>調査票!BY3</f>
        <v>「あり」「なし」</v>
      </c>
      <c r="BS3" s="266" t="str">
        <f>調査票!BZ3</f>
        <v>依存度%</v>
      </c>
      <c r="BT3" s="16" t="str">
        <f>調査票!CA3</f>
        <v>とび土工</v>
      </c>
      <c r="BU3" s="16" t="str">
        <f>調査票!CB3</f>
        <v>とび</v>
      </c>
      <c r="BV3" s="16" t="str">
        <f>調査票!CC3</f>
        <v>土工</v>
      </c>
      <c r="BW3" s="16" t="str">
        <f>調査票!CD3</f>
        <v>機械土工</v>
      </c>
      <c r="BX3" s="16" t="str">
        <f>調査票!CE3</f>
        <v>専属協力会社
(下請)労働者</v>
      </c>
      <c r="BY3" s="16" t="str">
        <f>調査票!CF3</f>
        <v>4週8休所の
実施状況</v>
      </c>
      <c r="BZ3" s="68" t="str">
        <f>調査票!CG3</f>
        <v>計算基準日</v>
      </c>
      <c r="CA3" s="64" t="str">
        <f>調査票!CH3</f>
        <v>表示数</v>
      </c>
    </row>
    <row r="4" spans="4:79" ht="14.45" hidden="1" customHeight="1" outlineLevel="1">
      <c r="AA4" s="108">
        <f ca="1">調査票!AH4</f>
        <v>46296.314176851854</v>
      </c>
      <c r="AB4" s="270">
        <f>調査票!AI4</f>
        <v>0</v>
      </c>
      <c r="AC4" s="271" t="str">
        <f>調査票!AJ4</f>
        <v/>
      </c>
      <c r="AD4" s="108" t="str">
        <f>調査票!AK4</f>
        <v>---22</v>
      </c>
      <c r="AE4" s="108" t="str">
        <f>調査票!AL4</f>
        <v>会員</v>
      </c>
      <c r="AF4" s="108">
        <f>調査票!AM4</f>
        <v>0</v>
      </c>
      <c r="AG4" s="270">
        <f>調査票!AN4</f>
        <v>0</v>
      </c>
      <c r="AH4" s="270">
        <f>調査票!AO4</f>
        <v>0</v>
      </c>
      <c r="AI4" s="108" t="str">
        <f>調査票!AP4</f>
        <v/>
      </c>
      <c r="AJ4" s="108">
        <f>調査票!AQ4</f>
        <v>0</v>
      </c>
      <c r="AK4" s="108">
        <f>調査票!AR4</f>
        <v>0</v>
      </c>
      <c r="AL4" s="108" t="str">
        <f>調査票!AS4</f>
        <v/>
      </c>
      <c r="AM4" s="272" t="str">
        <f>調査票!AT4</f>
        <v/>
      </c>
      <c r="AN4" s="274">
        <f>調査票!AU4</f>
        <v>0</v>
      </c>
      <c r="AO4" s="275">
        <f>調査票!AV4</f>
        <v>0</v>
      </c>
      <c r="AP4" s="108">
        <f>調査票!AW4</f>
        <v>0</v>
      </c>
      <c r="AQ4" s="108" t="str">
        <f>調査票!AX4</f>
        <v>@</v>
      </c>
      <c r="AR4" s="108" t="str">
        <f>調査票!AY4</f>
        <v>@</v>
      </c>
      <c r="AS4" s="274">
        <f>調査票!AZ4</f>
        <v>0</v>
      </c>
      <c r="AT4" s="276">
        <f>調査票!BA4</f>
        <v>0</v>
      </c>
      <c r="AU4" s="276">
        <f>調査票!BB4</f>
        <v>0</v>
      </c>
      <c r="AV4" s="276">
        <f>調査票!BC4</f>
        <v>0</v>
      </c>
      <c r="AW4" s="277">
        <f>調査票!BD4</f>
        <v>0</v>
      </c>
      <c r="AX4" s="64">
        <f>調査票!BE4</f>
        <v>0</v>
      </c>
      <c r="AY4" s="64">
        <f>調査票!BF4</f>
        <v>0</v>
      </c>
      <c r="AZ4" s="64">
        <f>調査票!BG4</f>
        <v>0</v>
      </c>
      <c r="BA4" s="64">
        <f>調査票!BH4</f>
        <v>0</v>
      </c>
      <c r="BB4" s="64">
        <f>調査票!BI4</f>
        <v>0</v>
      </c>
      <c r="BC4" s="64">
        <f>調査票!BJ4</f>
        <v>0</v>
      </c>
      <c r="BD4" s="64">
        <f>調査票!BK4</f>
        <v>0</v>
      </c>
      <c r="BE4" s="64">
        <f>調査票!BL4</f>
        <v>0</v>
      </c>
      <c r="BF4" s="64">
        <f>調査票!BM4</f>
        <v>0</v>
      </c>
      <c r="BG4" s="64">
        <f>調査票!BN4</f>
        <v>0</v>
      </c>
      <c r="BH4" s="108">
        <f>調査票!BO4</f>
        <v>0</v>
      </c>
      <c r="BI4" s="276">
        <f>調査票!BP4</f>
        <v>0</v>
      </c>
      <c r="BJ4" s="276">
        <f>調査票!BQ4</f>
        <v>0</v>
      </c>
      <c r="BK4" s="276">
        <f>調査票!BR4</f>
        <v>0</v>
      </c>
      <c r="BL4" s="276">
        <f>調査票!BS4</f>
        <v>0</v>
      </c>
      <c r="BM4" s="276">
        <f>調査票!BT4</f>
        <v>0</v>
      </c>
      <c r="BN4" s="108">
        <f>調査票!BU4</f>
        <v>0</v>
      </c>
      <c r="BO4" s="108">
        <f>調査票!BV4</f>
        <v>0</v>
      </c>
      <c r="BP4" s="108">
        <f>調査票!BW4</f>
        <v>0</v>
      </c>
      <c r="BQ4" s="108">
        <f>調査票!BX4</f>
        <v>0</v>
      </c>
      <c r="BR4" s="108">
        <f>調査票!BY4</f>
        <v>0</v>
      </c>
      <c r="BS4" s="108">
        <f>調査票!BZ4</f>
        <v>0</v>
      </c>
      <c r="BT4" s="108">
        <f>調査票!CA4</f>
        <v>0</v>
      </c>
      <c r="BU4" s="108">
        <f>調査票!CB4</f>
        <v>0</v>
      </c>
      <c r="BV4" s="108">
        <f>調査票!CC4</f>
        <v>0</v>
      </c>
      <c r="BW4" s="108">
        <f>調査票!CD4</f>
        <v>0</v>
      </c>
      <c r="BX4" s="274">
        <f>調査票!CE4</f>
        <v>0</v>
      </c>
      <c r="BY4" s="108">
        <f>調査票!CF4</f>
        <v>0</v>
      </c>
      <c r="BZ4" s="68">
        <f ca="1">調査票!CG4</f>
        <v>46327</v>
      </c>
      <c r="CA4" s="138" t="str">
        <f>調査票!CH4</f>
        <v/>
      </c>
    </row>
    <row r="5" spans="4:79" ht="41.25" hidden="1" customHeight="1" outlineLevel="1">
      <c r="AA5" s="108">
        <f ca="1">調査票!AH5</f>
        <v>46296.314176851854</v>
      </c>
      <c r="AB5" s="270" t="str">
        <f>調査票!AI5</f>
        <v/>
      </c>
      <c r="AC5" s="271" t="str">
        <f>調査票!AJ5</f>
        <v/>
      </c>
      <c r="AD5" s="108" t="str">
        <f>調査票!AK5</f>
        <v>---22</v>
      </c>
      <c r="AE5" s="108" t="str">
        <f>調査票!AL5</f>
        <v>会員</v>
      </c>
      <c r="AF5" s="108" t="str">
        <f>調査票!AM5</f>
        <v/>
      </c>
      <c r="AG5" s="270" t="str">
        <f>調査票!AN5</f>
        <v/>
      </c>
      <c r="AH5" s="270" t="str">
        <f>調査票!AO5</f>
        <v/>
      </c>
      <c r="AI5" s="108" t="str">
        <f>調査票!AP5</f>
        <v/>
      </c>
      <c r="AJ5" s="108" t="str">
        <f>調査票!AQ5</f>
        <v/>
      </c>
      <c r="AK5" s="108" t="str">
        <f>調査票!AR5</f>
        <v/>
      </c>
      <c r="AL5" s="108" t="str">
        <f>調査票!AS5</f>
        <v/>
      </c>
      <c r="AM5" s="272" t="str">
        <f>調査票!AT5</f>
        <v/>
      </c>
      <c r="AN5" s="274" t="str">
        <f>調査票!AU5</f>
        <v/>
      </c>
      <c r="AO5" s="275" t="str">
        <f>調査票!AV5</f>
        <v/>
      </c>
      <c r="AP5" s="108" t="str">
        <f>調査票!AW5</f>
        <v/>
      </c>
      <c r="AQ5" s="108" t="str">
        <f>調査票!AX5</f>
        <v>@</v>
      </c>
      <c r="AR5" s="108" t="str">
        <f>調査票!AY5</f>
        <v>@</v>
      </c>
      <c r="AS5" s="274" t="str">
        <f>調査票!AZ5</f>
        <v/>
      </c>
      <c r="AT5" s="276" t="str">
        <f>調査票!BA5</f>
        <v/>
      </c>
      <c r="AU5" s="276" t="str">
        <f>調査票!BB5</f>
        <v/>
      </c>
      <c r="AV5" s="276" t="str">
        <f>調査票!BC5</f>
        <v/>
      </c>
      <c r="AW5" s="277" t="str">
        <f>調査票!BD5</f>
        <v/>
      </c>
      <c r="AX5" s="64" t="str">
        <f>調査票!BE5</f>
        <v/>
      </c>
      <c r="AY5" s="64" t="str">
        <f>調査票!BF5</f>
        <v/>
      </c>
      <c r="AZ5" s="64" t="str">
        <f>調査票!BG5</f>
        <v/>
      </c>
      <c r="BA5" s="64" t="str">
        <f>調査票!BH5</f>
        <v/>
      </c>
      <c r="BB5" s="64" t="str">
        <f>調査票!BI5</f>
        <v/>
      </c>
      <c r="BC5" s="64" t="str">
        <f>調査票!BJ5</f>
        <v/>
      </c>
      <c r="BD5" s="64" t="str">
        <f>調査票!BK5</f>
        <v/>
      </c>
      <c r="BE5" s="64" t="str">
        <f>調査票!BL5</f>
        <v/>
      </c>
      <c r="BF5" s="64" t="str">
        <f>調査票!BM5</f>
        <v/>
      </c>
      <c r="BG5" s="64" t="str">
        <f>調査票!BN5</f>
        <v/>
      </c>
      <c r="BH5" s="108" t="str">
        <f>調査票!BO5</f>
        <v/>
      </c>
      <c r="BI5" s="276" t="str">
        <f>調査票!BP5</f>
        <v/>
      </c>
      <c r="BJ5" s="276" t="str">
        <f>調査票!BQ5</f>
        <v/>
      </c>
      <c r="BK5" s="276" t="str">
        <f>調査票!BR5</f>
        <v/>
      </c>
      <c r="BL5" s="276" t="str">
        <f>調査票!BS5</f>
        <v/>
      </c>
      <c r="BM5" s="276" t="str">
        <f>調査票!BT5</f>
        <v/>
      </c>
      <c r="BN5" s="108" t="str">
        <f>調査票!BU5</f>
        <v/>
      </c>
      <c r="BO5" s="108" t="str">
        <f>調査票!BV5</f>
        <v/>
      </c>
      <c r="BP5" s="108" t="str">
        <f>調査票!BW5</f>
        <v/>
      </c>
      <c r="BQ5" s="108" t="str">
        <f>調査票!BX5</f>
        <v/>
      </c>
      <c r="BR5" s="108" t="str">
        <f>調査票!BY5</f>
        <v/>
      </c>
      <c r="BS5" s="108" t="str">
        <f>調査票!BZ5</f>
        <v/>
      </c>
      <c r="BT5" s="108" t="str">
        <f>調査票!CA5</f>
        <v/>
      </c>
      <c r="BU5" s="108" t="str">
        <f>調査票!CB5</f>
        <v/>
      </c>
      <c r="BV5" s="108" t="str">
        <f>調査票!CC5</f>
        <v/>
      </c>
      <c r="BW5" s="108" t="str">
        <f>調査票!CD5</f>
        <v/>
      </c>
      <c r="BX5" s="274" t="str">
        <f>調査票!CE5</f>
        <v/>
      </c>
      <c r="BY5" s="108" t="str">
        <f>調査票!CF5</f>
        <v/>
      </c>
      <c r="BZ5" s="68">
        <f ca="1">調査票!CG5</f>
        <v>46327</v>
      </c>
      <c r="CA5" s="138" t="str">
        <f>IF(OR(CA4="",CA4=0),"",CA4)</f>
        <v/>
      </c>
    </row>
    <row r="6" spans="4:79" ht="22.15" hidden="1" customHeight="1" outlineLevel="1"/>
    <row r="7" spans="4:79" ht="28.15" customHeight="1" collapsed="1">
      <c r="D7" s="356" t="s">
        <v>243</v>
      </c>
    </row>
    <row r="8" spans="4:79" ht="19.5" customHeight="1" thickBot="1">
      <c r="D8" s="109" t="s">
        <v>336</v>
      </c>
      <c r="K8" s="354" t="str">
        <f>調査票!V12</f>
        <v>Ver.20251021</v>
      </c>
    </row>
    <row r="9" spans="4:79" ht="12.75" customHeight="1">
      <c r="D9" s="734" t="str">
        <f>AB5</f>
        <v/>
      </c>
      <c r="E9" s="735"/>
      <c r="F9" s="735"/>
      <c r="G9" s="735"/>
      <c r="H9" s="736"/>
      <c r="I9" s="744" t="s">
        <v>107</v>
      </c>
      <c r="J9" s="745"/>
      <c r="K9" s="152" t="s">
        <v>201</v>
      </c>
    </row>
    <row r="10" spans="4:79" ht="33.75" customHeight="1" thickBot="1">
      <c r="D10" s="737"/>
      <c r="E10" s="738"/>
      <c r="F10" s="738"/>
      <c r="G10" s="738"/>
      <c r="H10" s="739"/>
      <c r="I10" s="742" t="str">
        <f>AC5</f>
        <v/>
      </c>
      <c r="J10" s="743"/>
      <c r="K10" s="153" t="str">
        <f>AM5</f>
        <v/>
      </c>
    </row>
    <row r="11" spans="4:79" ht="24.75" customHeight="1">
      <c r="D11" s="139" t="s">
        <v>183</v>
      </c>
      <c r="E11" s="740" t="str">
        <f>AG5&amp;"　"&amp;AH5</f>
        <v>　</v>
      </c>
      <c r="F11" s="740"/>
      <c r="G11" s="740"/>
      <c r="H11" s="740"/>
      <c r="I11" s="741" t="s">
        <v>331</v>
      </c>
      <c r="J11" s="741"/>
      <c r="K11" s="741"/>
    </row>
    <row r="12" spans="4:79" ht="21" customHeight="1">
      <c r="D12" s="694" t="s">
        <v>184</v>
      </c>
      <c r="E12" s="719" t="str">
        <f>"〒 "&amp;AI5</f>
        <v xml:space="preserve">〒 </v>
      </c>
      <c r="F12" s="720"/>
      <c r="G12" s="721" t="str">
        <f>AJ5</f>
        <v/>
      </c>
      <c r="H12" s="722"/>
      <c r="I12" s="160" t="s">
        <v>162</v>
      </c>
      <c r="J12" s="160" t="s">
        <v>202</v>
      </c>
      <c r="K12" s="160" t="s">
        <v>203</v>
      </c>
    </row>
    <row r="13" spans="4:79" ht="31.5" customHeight="1">
      <c r="D13" s="695"/>
      <c r="E13" s="723" t="str">
        <f>AK5</f>
        <v/>
      </c>
      <c r="F13" s="723"/>
      <c r="G13" s="723"/>
      <c r="H13" s="723"/>
      <c r="I13" s="158" t="s">
        <v>175</v>
      </c>
      <c r="J13" s="141" t="str">
        <f>AX5</f>
        <v/>
      </c>
      <c r="K13" s="141" t="str">
        <f>AY5</f>
        <v/>
      </c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</row>
    <row r="14" spans="4:79" ht="23.45" customHeight="1">
      <c r="D14" s="696"/>
      <c r="E14" s="713" t="str">
        <f>"TEL : "&amp;AL5</f>
        <v xml:space="preserve">TEL : </v>
      </c>
      <c r="F14" s="713"/>
      <c r="G14" s="713"/>
      <c r="H14" s="713"/>
      <c r="I14" s="158" t="s">
        <v>204</v>
      </c>
      <c r="J14" s="141" t="str">
        <f>AZ5</f>
        <v/>
      </c>
      <c r="K14" s="141" t="str">
        <f>BA5</f>
        <v/>
      </c>
    </row>
    <row r="15" spans="4:79" ht="23.45" customHeight="1">
      <c r="D15" s="154" t="s">
        <v>166</v>
      </c>
      <c r="E15" s="714" t="str">
        <f>AN5</f>
        <v/>
      </c>
      <c r="F15" s="715"/>
      <c r="G15" s="715"/>
      <c r="H15" s="716"/>
      <c r="I15" s="158" t="s">
        <v>205</v>
      </c>
      <c r="J15" s="141" t="str">
        <f>BB5</f>
        <v/>
      </c>
      <c r="K15" s="141" t="str">
        <f>BC5</f>
        <v/>
      </c>
    </row>
    <row r="16" spans="4:79" ht="23.45" customHeight="1">
      <c r="D16" s="140" t="s">
        <v>187</v>
      </c>
      <c r="E16" s="714" t="str">
        <f>AS5</f>
        <v/>
      </c>
      <c r="F16" s="715"/>
      <c r="G16" s="715"/>
      <c r="H16" s="716"/>
      <c r="I16" s="158" t="s">
        <v>206</v>
      </c>
      <c r="J16" s="141" t="str">
        <f>BD5</f>
        <v/>
      </c>
      <c r="K16" s="141" t="str">
        <f>BE5</f>
        <v/>
      </c>
    </row>
    <row r="17" spans="4:17" ht="24.75" customHeight="1">
      <c r="D17" s="694" t="s">
        <v>185</v>
      </c>
      <c r="E17" s="726" t="str">
        <f>BN5</f>
        <v/>
      </c>
      <c r="F17" s="727"/>
      <c r="G17" s="728" t="str">
        <f>BO5</f>
        <v/>
      </c>
      <c r="H17" s="729"/>
      <c r="I17" s="159" t="s">
        <v>212</v>
      </c>
      <c r="J17" s="142" t="str">
        <f>BF5</f>
        <v/>
      </c>
      <c r="K17" s="142" t="str">
        <f>BG5</f>
        <v/>
      </c>
    </row>
    <row r="18" spans="4:17" ht="24.75" customHeight="1">
      <c r="D18" s="696"/>
      <c r="E18" s="730" t="str">
        <f>BP5</f>
        <v/>
      </c>
      <c r="F18" s="731"/>
      <c r="G18" s="732" t="str">
        <f>BQ5</f>
        <v/>
      </c>
      <c r="H18" s="733"/>
      <c r="I18" s="724" t="s">
        <v>207</v>
      </c>
      <c r="J18" s="725"/>
      <c r="K18" s="156" t="str">
        <f>BH5</f>
        <v/>
      </c>
    </row>
    <row r="19" spans="4:17" ht="24.75" customHeight="1">
      <c r="D19" s="694" t="s">
        <v>189</v>
      </c>
      <c r="E19" s="697" t="s">
        <v>190</v>
      </c>
      <c r="F19" s="697"/>
      <c r="G19" s="698" t="str">
        <f>AT5</f>
        <v/>
      </c>
      <c r="H19" s="699"/>
      <c r="I19" s="705" t="s">
        <v>186</v>
      </c>
      <c r="J19" s="705"/>
      <c r="K19" s="705"/>
    </row>
    <row r="20" spans="4:17" ht="24.75" customHeight="1">
      <c r="D20" s="695"/>
      <c r="E20" s="702" t="s">
        <v>191</v>
      </c>
      <c r="F20" s="702"/>
      <c r="G20" s="703" t="str">
        <f>AU5</f>
        <v/>
      </c>
      <c r="H20" s="704"/>
      <c r="I20" s="717" t="s">
        <v>188</v>
      </c>
      <c r="J20" s="718"/>
      <c r="K20" s="157" t="str">
        <f>BI5</f>
        <v/>
      </c>
    </row>
    <row r="21" spans="4:17" ht="24.75" customHeight="1">
      <c r="D21" s="695"/>
      <c r="E21" s="702" t="s">
        <v>192</v>
      </c>
      <c r="F21" s="702"/>
      <c r="G21" s="703" t="str">
        <f>AV5</f>
        <v/>
      </c>
      <c r="H21" s="704"/>
      <c r="I21" s="700" t="s">
        <v>208</v>
      </c>
      <c r="J21" s="701"/>
      <c r="K21" s="141" t="str">
        <f>BJ5</f>
        <v/>
      </c>
    </row>
    <row r="22" spans="4:17" ht="27.75" customHeight="1">
      <c r="D22" s="696"/>
      <c r="E22" s="706" t="s">
        <v>193</v>
      </c>
      <c r="F22" s="706"/>
      <c r="G22" s="707" t="str">
        <f>AW5</f>
        <v/>
      </c>
      <c r="H22" s="708"/>
      <c r="I22" s="700" t="s">
        <v>209</v>
      </c>
      <c r="J22" s="701"/>
      <c r="K22" s="141" t="str">
        <f>BK5</f>
        <v/>
      </c>
      <c r="M22" s="147"/>
      <c r="N22" s="21"/>
      <c r="P22" s="21"/>
      <c r="Q22" s="148"/>
    </row>
    <row r="23" spans="4:17" ht="24.75" customHeight="1">
      <c r="D23" s="248" t="s">
        <v>194</v>
      </c>
      <c r="E23" s="144" t="s">
        <v>195</v>
      </c>
      <c r="F23" s="145" t="str">
        <f>BR5</f>
        <v/>
      </c>
      <c r="G23" s="144" t="s">
        <v>196</v>
      </c>
      <c r="H23" s="146" t="str">
        <f>BS5</f>
        <v/>
      </c>
      <c r="I23" s="700" t="s">
        <v>210</v>
      </c>
      <c r="J23" s="701"/>
      <c r="K23" s="141" t="str">
        <f>BL5</f>
        <v/>
      </c>
      <c r="M23" s="147"/>
      <c r="N23" s="21"/>
      <c r="P23" s="21"/>
      <c r="Q23" s="148"/>
    </row>
    <row r="24" spans="4:17" ht="27.6" customHeight="1">
      <c r="D24" s="689" t="s">
        <v>198</v>
      </c>
      <c r="E24" s="149" t="s">
        <v>199</v>
      </c>
      <c r="F24" s="243" t="str">
        <f>BT5</f>
        <v/>
      </c>
      <c r="G24" s="149" t="s">
        <v>241</v>
      </c>
      <c r="H24" s="245" t="str">
        <f>BU5</f>
        <v/>
      </c>
      <c r="I24" s="709" t="s">
        <v>211</v>
      </c>
      <c r="J24" s="710"/>
      <c r="K24" s="142" t="str">
        <f>BM5</f>
        <v/>
      </c>
    </row>
    <row r="25" spans="4:17" ht="27.6" customHeight="1">
      <c r="D25" s="690"/>
      <c r="E25" s="242" t="s">
        <v>161</v>
      </c>
      <c r="F25" s="244" t="str">
        <f>BV5</f>
        <v/>
      </c>
      <c r="G25" s="242" t="s">
        <v>200</v>
      </c>
      <c r="H25" s="246" t="str">
        <f>BW5</f>
        <v/>
      </c>
      <c r="I25" s="143" t="s">
        <v>197</v>
      </c>
      <c r="J25" s="711" t="str">
        <f>BY5</f>
        <v/>
      </c>
      <c r="K25" s="712"/>
    </row>
    <row r="26" spans="4:17" ht="21.95" customHeight="1">
      <c r="D26" s="691"/>
      <c r="E26" s="686" t="s">
        <v>242</v>
      </c>
      <c r="F26" s="687"/>
      <c r="G26" s="688"/>
      <c r="H26" s="247" t="str">
        <f>BX5</f>
        <v/>
      </c>
      <c r="I26" s="692">
        <f ca="1">BZ5</f>
        <v>46327</v>
      </c>
      <c r="J26" s="692"/>
      <c r="K26" s="692"/>
    </row>
    <row r="27" spans="4:17" ht="22.15" customHeight="1">
      <c r="D27" s="343" t="str">
        <f>AF5</f>
        <v/>
      </c>
      <c r="E27" s="21"/>
      <c r="F27" s="151"/>
      <c r="G27" s="21"/>
      <c r="H27" s="155"/>
      <c r="I27" s="150"/>
      <c r="J27" s="693"/>
      <c r="K27" s="693"/>
    </row>
    <row r="29" spans="4:17" ht="22.15" customHeight="1">
      <c r="D29" s="1" t="s">
        <v>332</v>
      </c>
    </row>
    <row r="30" spans="4:17" ht="22.15" customHeight="1">
      <c r="D30" s="679" t="s">
        <v>333</v>
      </c>
      <c r="E30" s="679"/>
      <c r="F30" s="672" t="str">
        <f>AD5</f>
        <v>---22</v>
      </c>
      <c r="G30" s="673"/>
      <c r="H30" s="673"/>
      <c r="I30" s="674"/>
    </row>
    <row r="31" spans="4:17" ht="22.15" customHeight="1">
      <c r="D31" s="679" t="s">
        <v>334</v>
      </c>
      <c r="E31" s="679"/>
      <c r="F31" s="680" t="str">
        <f>AO5</f>
        <v/>
      </c>
      <c r="G31" s="673"/>
      <c r="H31" s="673"/>
      <c r="I31" s="674"/>
    </row>
    <row r="32" spans="4:17" ht="22.15" customHeight="1">
      <c r="D32" s="675" t="s">
        <v>335</v>
      </c>
      <c r="E32" s="676"/>
      <c r="F32" s="672" t="str">
        <f>AP5&amp;" 様"</f>
        <v xml:space="preserve"> 様</v>
      </c>
      <c r="G32" s="673"/>
      <c r="H32" s="673"/>
      <c r="I32" s="674"/>
    </row>
    <row r="33" spans="4:9" ht="22.15" customHeight="1">
      <c r="D33" s="677"/>
      <c r="E33" s="678"/>
      <c r="F33" s="672" t="str">
        <f>AQ5</f>
        <v>@</v>
      </c>
      <c r="G33" s="673"/>
      <c r="H33" s="673"/>
      <c r="I33" s="674"/>
    </row>
    <row r="58" spans="77:79" ht="22.15" customHeight="1">
      <c r="BY58" s="7"/>
      <c r="BZ58" s="7"/>
      <c r="CA58" s="7"/>
    </row>
    <row r="59" spans="77:79" ht="22.15" customHeight="1">
      <c r="BY59" s="7"/>
      <c r="BZ59" s="7"/>
      <c r="CA59" s="7"/>
    </row>
    <row r="60" spans="77:79" ht="22.15" customHeight="1">
      <c r="BY60" s="7"/>
      <c r="BZ60" s="7"/>
      <c r="CA60" s="7"/>
    </row>
    <row r="61" spans="77:79" ht="22.15" customHeight="1">
      <c r="BY61" s="7"/>
      <c r="BZ61" s="7"/>
      <c r="CA61" s="7"/>
    </row>
    <row r="62" spans="77:79" ht="22.15" customHeight="1">
      <c r="BY62" s="7"/>
      <c r="BZ62" s="7"/>
      <c r="CA62" s="7"/>
    </row>
    <row r="63" spans="77:79" ht="22.15" customHeight="1">
      <c r="BY63" s="7"/>
      <c r="BZ63" s="7"/>
      <c r="CA63" s="7"/>
    </row>
    <row r="64" spans="77:79" ht="22.15" customHeight="1">
      <c r="BY64" s="7"/>
      <c r="BZ64" s="7"/>
      <c r="CA64" s="7"/>
    </row>
    <row r="65" spans="77:79" ht="22.15" customHeight="1">
      <c r="BY65" s="7"/>
      <c r="BZ65" s="7"/>
      <c r="CA65" s="7"/>
    </row>
    <row r="66" spans="77:79" ht="22.15" customHeight="1">
      <c r="BY66" s="7"/>
      <c r="BZ66" s="7"/>
      <c r="CA66" s="7"/>
    </row>
    <row r="67" spans="77:79" ht="22.15" customHeight="1">
      <c r="BY67" s="7"/>
      <c r="BZ67" s="7"/>
      <c r="CA67" s="7"/>
    </row>
  </sheetData>
  <sheetProtection sheet="1" objects="1" scenarios="1"/>
  <mergeCells count="61">
    <mergeCell ref="D9:H10"/>
    <mergeCell ref="E11:H11"/>
    <mergeCell ref="I11:K11"/>
    <mergeCell ref="I10:J10"/>
    <mergeCell ref="I9:J9"/>
    <mergeCell ref="D12:D14"/>
    <mergeCell ref="E12:F12"/>
    <mergeCell ref="G12:H12"/>
    <mergeCell ref="E13:H13"/>
    <mergeCell ref="I18:J18"/>
    <mergeCell ref="D17:D18"/>
    <mergeCell ref="E17:F17"/>
    <mergeCell ref="G17:H17"/>
    <mergeCell ref="E18:F18"/>
    <mergeCell ref="G18:H18"/>
    <mergeCell ref="G22:H22"/>
    <mergeCell ref="I24:J24"/>
    <mergeCell ref="J25:K25"/>
    <mergeCell ref="E14:H14"/>
    <mergeCell ref="E16:H16"/>
    <mergeCell ref="E15:H15"/>
    <mergeCell ref="I20:J20"/>
    <mergeCell ref="E26:G26"/>
    <mergeCell ref="D24:D26"/>
    <mergeCell ref="I26:K26"/>
    <mergeCell ref="J27:K27"/>
    <mergeCell ref="D19:D22"/>
    <mergeCell ref="E19:F19"/>
    <mergeCell ref="G19:H19"/>
    <mergeCell ref="I21:J21"/>
    <mergeCell ref="E20:F20"/>
    <mergeCell ref="G20:H20"/>
    <mergeCell ref="I22:J22"/>
    <mergeCell ref="E21:F21"/>
    <mergeCell ref="G21:H21"/>
    <mergeCell ref="I19:K19"/>
    <mergeCell ref="I23:J23"/>
    <mergeCell ref="E22:F22"/>
    <mergeCell ref="AB1:AC1"/>
    <mergeCell ref="AI1:AK1"/>
    <mergeCell ref="AP1:AR1"/>
    <mergeCell ref="AT1:AW1"/>
    <mergeCell ref="AX1:BH1"/>
    <mergeCell ref="BJ1:BM1"/>
    <mergeCell ref="BN1:BQ1"/>
    <mergeCell ref="BR1:BS1"/>
    <mergeCell ref="BT1:BX1"/>
    <mergeCell ref="AI2:AK2"/>
    <mergeCell ref="AT2:AW2"/>
    <mergeCell ref="AX2:BH2"/>
    <mergeCell ref="BJ2:BM2"/>
    <mergeCell ref="BN2:BQ2"/>
    <mergeCell ref="BR2:BS2"/>
    <mergeCell ref="BT2:BX2"/>
    <mergeCell ref="F33:I33"/>
    <mergeCell ref="D32:E33"/>
    <mergeCell ref="D30:E30"/>
    <mergeCell ref="D31:E31"/>
    <mergeCell ref="F30:I30"/>
    <mergeCell ref="F31:I31"/>
    <mergeCell ref="F32:I32"/>
  </mergeCells>
  <phoneticPr fontId="4"/>
  <conditionalFormatting sqref="G22:H22">
    <cfRule type="cellIs" dxfId="0" priority="1" operator="lessThan">
      <formula>0</formula>
    </cfRule>
  </conditionalFormatting>
  <printOptions horizontalCentered="1"/>
  <pageMargins left="0.39370078740157483" right="0.39370078740157483" top="0.6692913385826772" bottom="0.35433070866141736" header="0.31496062992125984" footer="0.19685039370078741"/>
  <pageSetup paperSize="9" scale="84" orientation="portrait" cellComments="asDisplayed" r:id="rId1"/>
  <headerFooter>
    <oddFooter>&amp;L&amp;D　&amp;T&amp;R&amp;F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F189A-143D-49D7-9EA0-19F2211608D2}">
  <sheetPr codeName="Sheet4"/>
  <dimension ref="B2:J49"/>
  <sheetViews>
    <sheetView workbookViewId="0">
      <selection activeCell="D20" sqref="D20"/>
    </sheetView>
  </sheetViews>
  <sheetFormatPr defaultRowHeight="18.75"/>
  <cols>
    <col min="1" max="1" width="5.5" customWidth="1"/>
    <col min="2" max="2" width="35.875" bestFit="1" customWidth="1"/>
    <col min="3" max="3" width="4.125" customWidth="1"/>
    <col min="4" max="4" width="42.875" customWidth="1"/>
    <col min="5" max="5" width="3.625" customWidth="1"/>
    <col min="7" max="7" width="4.25" customWidth="1"/>
    <col min="8" max="8" width="10.75" customWidth="1"/>
    <col min="9" max="9" width="3.75" customWidth="1"/>
    <col min="10" max="10" width="25.5" bestFit="1" customWidth="1"/>
  </cols>
  <sheetData>
    <row r="2" spans="2:10">
      <c r="B2" s="12" t="s">
        <v>28</v>
      </c>
      <c r="D2" s="12" t="s">
        <v>26</v>
      </c>
      <c r="F2" s="12" t="s">
        <v>31</v>
      </c>
      <c r="H2" s="12" t="s">
        <v>87</v>
      </c>
      <c r="J2" s="12" t="s">
        <v>130</v>
      </c>
    </row>
    <row r="3" spans="2:10">
      <c r="B3" s="11" t="s">
        <v>13</v>
      </c>
      <c r="D3" s="11" t="s">
        <v>172</v>
      </c>
      <c r="F3" s="13">
        <v>1</v>
      </c>
      <c r="H3" s="11" t="s">
        <v>41</v>
      </c>
      <c r="J3" s="11" t="s">
        <v>131</v>
      </c>
    </row>
    <row r="4" spans="2:10">
      <c r="B4" s="11" t="s">
        <v>14</v>
      </c>
      <c r="D4" s="11" t="s">
        <v>21</v>
      </c>
      <c r="F4" s="13">
        <v>2</v>
      </c>
      <c r="H4" s="11" t="s">
        <v>42</v>
      </c>
      <c r="J4" s="11" t="s">
        <v>132</v>
      </c>
    </row>
    <row r="5" spans="2:10">
      <c r="D5" s="11" t="s">
        <v>22</v>
      </c>
      <c r="F5" s="13">
        <v>3</v>
      </c>
      <c r="H5" s="11" t="s">
        <v>43</v>
      </c>
      <c r="J5" s="11" t="s">
        <v>133</v>
      </c>
    </row>
    <row r="6" spans="2:10">
      <c r="D6" s="11" t="s">
        <v>341</v>
      </c>
      <c r="F6" s="13">
        <v>4</v>
      </c>
      <c r="H6" s="11" t="s">
        <v>44</v>
      </c>
      <c r="J6" s="11" t="s">
        <v>134</v>
      </c>
    </row>
    <row r="7" spans="2:10">
      <c r="D7" s="11" t="s">
        <v>23</v>
      </c>
      <c r="F7" s="13">
        <v>5</v>
      </c>
      <c r="H7" s="11" t="s">
        <v>45</v>
      </c>
    </row>
    <row r="8" spans="2:10">
      <c r="D8" s="11" t="s">
        <v>24</v>
      </c>
      <c r="F8" s="13">
        <v>6</v>
      </c>
      <c r="H8" s="11" t="s">
        <v>46</v>
      </c>
    </row>
    <row r="9" spans="2:10">
      <c r="D9" s="11" t="s">
        <v>25</v>
      </c>
      <c r="F9" s="13">
        <v>7</v>
      </c>
      <c r="H9" s="11" t="s">
        <v>47</v>
      </c>
    </row>
    <row r="10" spans="2:10">
      <c r="D10" s="11" t="s">
        <v>156</v>
      </c>
      <c r="F10" s="13">
        <v>8</v>
      </c>
      <c r="H10" s="11" t="s">
        <v>48</v>
      </c>
    </row>
    <row r="11" spans="2:10">
      <c r="D11" s="11" t="s">
        <v>150</v>
      </c>
      <c r="F11" s="13">
        <v>9</v>
      </c>
      <c r="H11" s="11" t="s">
        <v>49</v>
      </c>
    </row>
    <row r="12" spans="2:10">
      <c r="F12" s="13">
        <v>10</v>
      </c>
      <c r="H12" s="11" t="s">
        <v>50</v>
      </c>
    </row>
    <row r="13" spans="2:10">
      <c r="F13" s="13">
        <v>11</v>
      </c>
      <c r="H13" s="11" t="s">
        <v>51</v>
      </c>
    </row>
    <row r="14" spans="2:10">
      <c r="F14" s="13">
        <v>12</v>
      </c>
      <c r="H14" s="11" t="s">
        <v>52</v>
      </c>
    </row>
    <row r="15" spans="2:10">
      <c r="H15" s="11" t="s">
        <v>34</v>
      </c>
    </row>
    <row r="16" spans="2:10">
      <c r="H16" s="11" t="s">
        <v>53</v>
      </c>
    </row>
    <row r="17" spans="8:8">
      <c r="H17" s="11" t="s">
        <v>54</v>
      </c>
    </row>
    <row r="18" spans="8:8">
      <c r="H18" s="11" t="s">
        <v>55</v>
      </c>
    </row>
    <row r="19" spans="8:8">
      <c r="H19" s="11" t="s">
        <v>56</v>
      </c>
    </row>
    <row r="20" spans="8:8">
      <c r="H20" s="11" t="s">
        <v>57</v>
      </c>
    </row>
    <row r="21" spans="8:8">
      <c r="H21" s="11" t="s">
        <v>58</v>
      </c>
    </row>
    <row r="22" spans="8:8">
      <c r="H22" s="11" t="s">
        <v>59</v>
      </c>
    </row>
    <row r="23" spans="8:8">
      <c r="H23" s="11" t="s">
        <v>60</v>
      </c>
    </row>
    <row r="24" spans="8:8">
      <c r="H24" s="11" t="s">
        <v>61</v>
      </c>
    </row>
    <row r="25" spans="8:8">
      <c r="H25" s="11" t="s">
        <v>62</v>
      </c>
    </row>
    <row r="26" spans="8:8">
      <c r="H26" s="11" t="s">
        <v>63</v>
      </c>
    </row>
    <row r="27" spans="8:8">
      <c r="H27" s="11" t="s">
        <v>64</v>
      </c>
    </row>
    <row r="28" spans="8:8">
      <c r="H28" s="11" t="s">
        <v>65</v>
      </c>
    </row>
    <row r="29" spans="8:8">
      <c r="H29" s="11" t="s">
        <v>66</v>
      </c>
    </row>
    <row r="30" spans="8:8">
      <c r="H30" s="11" t="s">
        <v>67</v>
      </c>
    </row>
    <row r="31" spans="8:8">
      <c r="H31" s="11" t="s">
        <v>68</v>
      </c>
    </row>
    <row r="32" spans="8:8">
      <c r="H32" s="11" t="s">
        <v>69</v>
      </c>
    </row>
    <row r="33" spans="8:8">
      <c r="H33" s="11" t="s">
        <v>70</v>
      </c>
    </row>
    <row r="34" spans="8:8">
      <c r="H34" s="11" t="s">
        <v>71</v>
      </c>
    </row>
    <row r="35" spans="8:8">
      <c r="H35" s="11" t="s">
        <v>72</v>
      </c>
    </row>
    <row r="36" spans="8:8">
      <c r="H36" s="11" t="s">
        <v>73</v>
      </c>
    </row>
    <row r="37" spans="8:8">
      <c r="H37" s="11" t="s">
        <v>74</v>
      </c>
    </row>
    <row r="38" spans="8:8">
      <c r="H38" s="11" t="s">
        <v>75</v>
      </c>
    </row>
    <row r="39" spans="8:8">
      <c r="H39" s="11" t="s">
        <v>76</v>
      </c>
    </row>
    <row r="40" spans="8:8">
      <c r="H40" s="11" t="s">
        <v>77</v>
      </c>
    </row>
    <row r="41" spans="8:8">
      <c r="H41" s="11" t="s">
        <v>78</v>
      </c>
    </row>
    <row r="42" spans="8:8">
      <c r="H42" s="11" t="s">
        <v>79</v>
      </c>
    </row>
    <row r="43" spans="8:8">
      <c r="H43" s="11" t="s">
        <v>80</v>
      </c>
    </row>
    <row r="44" spans="8:8">
      <c r="H44" s="11" t="s">
        <v>81</v>
      </c>
    </row>
    <row r="45" spans="8:8">
      <c r="H45" s="11" t="s">
        <v>82</v>
      </c>
    </row>
    <row r="46" spans="8:8">
      <c r="H46" s="11" t="s">
        <v>83</v>
      </c>
    </row>
    <row r="47" spans="8:8">
      <c r="H47" s="11" t="s">
        <v>84</v>
      </c>
    </row>
    <row r="48" spans="8:8">
      <c r="H48" s="11" t="s">
        <v>85</v>
      </c>
    </row>
    <row r="49" spans="8:8">
      <c r="H49" s="11" t="s">
        <v>86</v>
      </c>
    </row>
  </sheetData>
  <phoneticPr fontId="4"/>
  <pageMargins left="0.7" right="0.7" top="0.75" bottom="0.75" header="0.3" footer="0.3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D000D-8EB1-4FA9-94AA-22BCCFA2CF1A}">
  <sheetPr codeName="Sheet5"/>
  <dimension ref="A1:W3"/>
  <sheetViews>
    <sheetView workbookViewId="0">
      <selection activeCell="C9" sqref="C9"/>
    </sheetView>
  </sheetViews>
  <sheetFormatPr defaultRowHeight="18.75" outlineLevelRow="1"/>
  <cols>
    <col min="3" max="3" width="66.75" customWidth="1"/>
    <col min="8" max="8" width="50.75" customWidth="1"/>
  </cols>
  <sheetData>
    <row r="1" spans="1:23" s="50" customFormat="1" ht="27" outlineLevel="1">
      <c r="A1" s="1" t="s">
        <v>280</v>
      </c>
      <c r="B1" s="21">
        <f ca="1">LEN(C1)</f>
        <v>87</v>
      </c>
      <c r="C1" s="23" t="str" cm="1">
        <f t="array" aca="1" ref="C1" ca="1">CELL("filename",C1)</f>
        <v>\\192.168.1.222\Share\0900_経営実態調査事業\0800_2026年度調査\3000_発信メール\[調査票2026（会社名_■□建設）.xlsx]パス</v>
      </c>
      <c r="D1" s="48"/>
      <c r="E1" s="47"/>
      <c r="F1" s="47"/>
      <c r="G1" s="47"/>
      <c r="H1" s="47"/>
      <c r="I1" s="47"/>
      <c r="J1" s="47"/>
      <c r="K1" s="47"/>
      <c r="L1" s="49"/>
      <c r="M1" s="47"/>
      <c r="N1" s="47"/>
      <c r="O1" s="47"/>
      <c r="P1" s="47"/>
      <c r="Q1" s="47"/>
      <c r="R1" s="47"/>
      <c r="S1" s="47"/>
      <c r="T1" s="49"/>
      <c r="U1" s="49"/>
      <c r="V1" s="48"/>
      <c r="W1" s="48"/>
    </row>
    <row r="2" spans="1:23" s="1" customFormat="1" ht="40.5" outlineLevel="1">
      <c r="A2" s="1" t="s">
        <v>279</v>
      </c>
      <c r="B2" s="21">
        <f ca="1">LEN(C2)</f>
        <v>61</v>
      </c>
      <c r="C2" s="23" t="str" cm="1">
        <f t="array" aca="1" ref="C2" ca="1">LEFT(CELL("filename",C2),FIND("[",CELL("filename",C2))-1)</f>
        <v>\\192.168.1.222\Share\0900_経営実態調査事業\0800_2026年度調査\3000_発信メール\</v>
      </c>
      <c r="D2" s="2"/>
      <c r="E2" s="5"/>
      <c r="F2" s="284" t="s">
        <v>278</v>
      </c>
      <c r="G2" s="21">
        <f ca="1">LEN(H2)</f>
        <v>85</v>
      </c>
      <c r="H2" s="23" t="str" cm="1">
        <f t="array" aca="1" ref="H2" ca="1">LEFT(CELL("filename",H2),FIND("]",CELL("filename",H2)))</f>
        <v>\\192.168.1.222\Share\0900_経営実態調査事業\0800_2026年度調査\3000_発信メール\[調査票2026（会社名_■□建設）.xlsx]</v>
      </c>
      <c r="I2" s="5"/>
      <c r="J2" s="5"/>
      <c r="K2" s="5"/>
      <c r="L2" s="7"/>
      <c r="M2" s="5"/>
      <c r="N2" s="5"/>
      <c r="O2" s="5"/>
      <c r="P2" s="5"/>
      <c r="Q2" s="5"/>
      <c r="R2" s="5"/>
      <c r="S2" s="5"/>
      <c r="T2" s="7"/>
      <c r="U2" s="7"/>
      <c r="V2" s="2"/>
      <c r="W2" s="2"/>
    </row>
    <row r="3" spans="1:23" s="280" customFormat="1" ht="24.95" customHeight="1" outlineLevel="1">
      <c r="A3" s="280" t="s">
        <v>277</v>
      </c>
      <c r="B3" s="21">
        <f ca="1">B1-B2-(B1-G2)</f>
        <v>24</v>
      </c>
      <c r="C3" s="283" t="str">
        <f ca="1">MID(C1,B2+2,B3-2)</f>
        <v>調査票2026（会社名_■□建設）.xlsx</v>
      </c>
      <c r="D3" s="281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1"/>
      <c r="W3" s="281"/>
    </row>
  </sheetData>
  <phoneticPr fontId="4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size="11" baseType="lpstr">
      <vt:lpstr>調査票</vt:lpstr>
      <vt:lpstr>入力内容点検シート</vt:lpstr>
      <vt:lpstr>プルダウン</vt:lpstr>
      <vt:lpstr>パス</vt:lpstr>
      <vt:lpstr>調査票!Print_Area</vt:lpstr>
      <vt:lpstr>入力内容点検シート!Print_Area</vt:lpstr>
      <vt:lpstr>休所実施状況</vt:lpstr>
      <vt:lpstr>区分</vt:lpstr>
      <vt:lpstr>決算月</vt:lpstr>
      <vt:lpstr>構成団体一覧</vt:lpstr>
      <vt:lpstr>都道府県名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昌子 有本</cp:lastModifiedBy>
  <cp:lastPrinted>2025-10-21T00:13:17Z</cp:lastPrinted>
  <dcterms:created xsi:type="dcterms:W3CDTF">2020-08-26T23:47:56Z</dcterms:created>
  <dcterms:modified xsi:type="dcterms:W3CDTF">2026-09-30T22:32:28Z</dcterms:modified>
</cp:coreProperties>
</file>